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ngo\dzf\FERS\SZOP\5 wersja\aktualizacja\5_SzOP_wersja do publikacji\"/>
    </mc:Choice>
  </mc:AlternateContent>
  <xr:revisionPtr revIDLastSave="0" documentId="13_ncr:1_{5EB4FF62-52BF-4286-95CB-48342D78D445}" xr6:coauthVersionLast="47" xr6:coauthVersionMax="47" xr10:uidLastSave="{00000000-0000-0000-0000-000000000000}"/>
  <bookViews>
    <workbookView xWindow="-120" yWindow="-120" windowWidth="29040" windowHeight="15840" xr2:uid="{DE2B70B3-F76C-4BD9-81DF-3C4DDCDC810C}"/>
  </bookViews>
  <sheets>
    <sheet name="zał. 2" sheetId="1" r:id="rId1"/>
    <sheet name="zał.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  <c r="J62" i="1"/>
  <c r="N62" i="1"/>
  <c r="N54" i="1"/>
  <c r="N53" i="1"/>
  <c r="N52" i="1"/>
  <c r="K54" i="1"/>
  <c r="J54" i="1" s="1"/>
  <c r="K53" i="1"/>
  <c r="J53" i="1" s="1"/>
  <c r="S53" i="1" s="1"/>
  <c r="K52" i="1"/>
  <c r="K91" i="1" s="1"/>
  <c r="N91" i="1"/>
  <c r="M91" i="1"/>
  <c r="L9" i="1"/>
  <c r="O91" i="1"/>
  <c r="N93" i="1"/>
  <c r="M93" i="1"/>
  <c r="L93" i="1"/>
  <c r="K93" i="1"/>
  <c r="I93" i="1"/>
  <c r="N92" i="1"/>
  <c r="M92" i="1"/>
  <c r="L92" i="1"/>
  <c r="I92" i="1"/>
  <c r="I91" i="1"/>
  <c r="G93" i="1"/>
  <c r="G92" i="1"/>
  <c r="G91" i="1"/>
  <c r="D91" i="1"/>
  <c r="J89" i="1"/>
  <c r="S89" i="1" s="1"/>
  <c r="J88" i="1"/>
  <c r="S88" i="1" s="1"/>
  <c r="J87" i="1"/>
  <c r="J86" i="1"/>
  <c r="J85" i="1"/>
  <c r="Q85" i="1" s="1"/>
  <c r="J84" i="1"/>
  <c r="J83" i="1"/>
  <c r="J82" i="1"/>
  <c r="J81" i="1"/>
  <c r="S81" i="1" s="1"/>
  <c r="J80" i="1"/>
  <c r="J79" i="1"/>
  <c r="J78" i="1"/>
  <c r="J77" i="1"/>
  <c r="Q77" i="1" s="1"/>
  <c r="J76" i="1"/>
  <c r="J74" i="1"/>
  <c r="S74" i="1" s="1"/>
  <c r="J56" i="1"/>
  <c r="J71" i="1"/>
  <c r="Q71" i="1" s="1"/>
  <c r="J70" i="1"/>
  <c r="J69" i="1"/>
  <c r="Q69" i="1" s="1"/>
  <c r="J68" i="1"/>
  <c r="J67" i="1"/>
  <c r="J66" i="1"/>
  <c r="S66" i="1" s="1"/>
  <c r="J65" i="1"/>
  <c r="Q65" i="1" s="1"/>
  <c r="J64" i="1"/>
  <c r="J63" i="1"/>
  <c r="Q63" i="1" s="1"/>
  <c r="J61" i="1"/>
  <c r="Q61" i="1" s="1"/>
  <c r="J60" i="1"/>
  <c r="J59" i="1"/>
  <c r="J58" i="1"/>
  <c r="S58" i="1" s="1"/>
  <c r="J57" i="1"/>
  <c r="Q57" i="1" s="1"/>
  <c r="J41" i="1"/>
  <c r="J42" i="1"/>
  <c r="J51" i="1"/>
  <c r="J50" i="1"/>
  <c r="S50" i="1" s="1"/>
  <c r="J49" i="1"/>
  <c r="S49" i="1" s="1"/>
  <c r="J48" i="1"/>
  <c r="S48" i="1" s="1"/>
  <c r="J47" i="1"/>
  <c r="S47" i="1" s="1"/>
  <c r="J46" i="1"/>
  <c r="Q46" i="1" s="1"/>
  <c r="J45" i="1"/>
  <c r="S45" i="1" s="1"/>
  <c r="J44" i="1"/>
  <c r="J34" i="1"/>
  <c r="J35" i="1"/>
  <c r="J33" i="1"/>
  <c r="Q33" i="1" s="1"/>
  <c r="J39" i="1"/>
  <c r="S39" i="1" s="1"/>
  <c r="J38" i="1"/>
  <c r="S38" i="1" s="1"/>
  <c r="J37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7" i="1"/>
  <c r="S44" i="1"/>
  <c r="S46" i="1"/>
  <c r="S51" i="1"/>
  <c r="S56" i="1"/>
  <c r="S57" i="1"/>
  <c r="S59" i="1"/>
  <c r="S60" i="1"/>
  <c r="S61" i="1"/>
  <c r="S64" i="1"/>
  <c r="S65" i="1"/>
  <c r="S67" i="1"/>
  <c r="S68" i="1"/>
  <c r="S69" i="1"/>
  <c r="S70" i="1"/>
  <c r="S76" i="1"/>
  <c r="S77" i="1"/>
  <c r="S78" i="1"/>
  <c r="S79" i="1"/>
  <c r="S80" i="1"/>
  <c r="S82" i="1"/>
  <c r="S83" i="1"/>
  <c r="S84" i="1"/>
  <c r="S85" i="1"/>
  <c r="S86" i="1"/>
  <c r="S87" i="1"/>
  <c r="Q17" i="1"/>
  <c r="Q18" i="1"/>
  <c r="Q39" i="1"/>
  <c r="Q44" i="1"/>
  <c r="Q48" i="1"/>
  <c r="Q51" i="1"/>
  <c r="Q56" i="1"/>
  <c r="Q58" i="1"/>
  <c r="Q59" i="1"/>
  <c r="Q60" i="1"/>
  <c r="Q64" i="1"/>
  <c r="Q66" i="1"/>
  <c r="Q67" i="1"/>
  <c r="Q68" i="1"/>
  <c r="Q70" i="1"/>
  <c r="Q76" i="1"/>
  <c r="Q78" i="1"/>
  <c r="Q79" i="1"/>
  <c r="Q80" i="1"/>
  <c r="Q81" i="1"/>
  <c r="Q82" i="1"/>
  <c r="Q83" i="1"/>
  <c r="Q84" i="1"/>
  <c r="Q86" i="1"/>
  <c r="Q87" i="1"/>
  <c r="J11" i="1"/>
  <c r="Q11" i="1" s="1"/>
  <c r="J12" i="1"/>
  <c r="Q12" i="1" s="1"/>
  <c r="J13" i="1"/>
  <c r="Q13" i="1" s="1"/>
  <c r="J14" i="1"/>
  <c r="Q14" i="1" s="1"/>
  <c r="J15" i="1"/>
  <c r="Q15" i="1" s="1"/>
  <c r="J16" i="1"/>
  <c r="Q16" i="1" s="1"/>
  <c r="J17" i="1"/>
  <c r="J18" i="1"/>
  <c r="J19" i="1"/>
  <c r="Q19" i="1" s="1"/>
  <c r="J20" i="1"/>
  <c r="Q20" i="1" s="1"/>
  <c r="J21" i="1"/>
  <c r="Q21" i="1" s="1"/>
  <c r="J22" i="1"/>
  <c r="Q22" i="1" s="1"/>
  <c r="J23" i="1"/>
  <c r="Q23" i="1" s="1"/>
  <c r="J24" i="1"/>
  <c r="Q24" i="1" s="1"/>
  <c r="J25" i="1"/>
  <c r="Q25" i="1" s="1"/>
  <c r="J26" i="1"/>
  <c r="Q26" i="1" s="1"/>
  <c r="J27" i="1"/>
  <c r="Q27" i="1" s="1"/>
  <c r="J28" i="1"/>
  <c r="Q28" i="1" s="1"/>
  <c r="J29" i="1"/>
  <c r="Q29" i="1" s="1"/>
  <c r="J30" i="1"/>
  <c r="Q30" i="1" s="1"/>
  <c r="J31" i="1"/>
  <c r="Q31" i="1" s="1"/>
  <c r="J32" i="1"/>
  <c r="Q32" i="1" s="1"/>
  <c r="J10" i="1"/>
  <c r="Q10" i="1" s="1"/>
  <c r="Q62" i="1" l="1"/>
  <c r="S62" i="1"/>
  <c r="K92" i="1"/>
  <c r="L91" i="1"/>
  <c r="Q89" i="1"/>
  <c r="Q88" i="1"/>
  <c r="J72" i="1"/>
  <c r="S72" i="1" s="1"/>
  <c r="J73" i="1"/>
  <c r="S73" i="1" s="1"/>
  <c r="Q74" i="1"/>
  <c r="Q72" i="1"/>
  <c r="J52" i="1"/>
  <c r="Q52" i="1" s="1"/>
  <c r="Q54" i="1"/>
  <c r="S54" i="1"/>
  <c r="S71" i="1"/>
  <c r="S63" i="1"/>
  <c r="J40" i="1"/>
  <c r="Q40" i="1" s="1"/>
  <c r="S41" i="1"/>
  <c r="Q41" i="1"/>
  <c r="S42" i="1"/>
  <c r="Q42" i="1"/>
  <c r="S40" i="1"/>
  <c r="Q50" i="1"/>
  <c r="Q49" i="1"/>
  <c r="Q47" i="1"/>
  <c r="Q53" i="1"/>
  <c r="Q45" i="1"/>
  <c r="S35" i="1"/>
  <c r="Q35" i="1"/>
  <c r="Q34" i="1"/>
  <c r="S34" i="1"/>
  <c r="S33" i="1"/>
  <c r="G120" i="2"/>
  <c r="G116" i="2"/>
  <c r="G80" i="2"/>
  <c r="G59" i="2"/>
  <c r="G50" i="2"/>
  <c r="G46" i="2"/>
  <c r="O86" i="1"/>
  <c r="R86" i="1" s="1"/>
  <c r="D76" i="1"/>
  <c r="D77" i="1"/>
  <c r="O77" i="1" s="1"/>
  <c r="R77" i="1" s="1"/>
  <c r="D78" i="1"/>
  <c r="O78" i="1" s="1"/>
  <c r="R78" i="1" s="1"/>
  <c r="D79" i="1"/>
  <c r="O79" i="1" s="1"/>
  <c r="R79" i="1" s="1"/>
  <c r="D80" i="1"/>
  <c r="O80" i="1" s="1"/>
  <c r="R80" i="1" s="1"/>
  <c r="D81" i="1"/>
  <c r="D82" i="1"/>
  <c r="D83" i="1"/>
  <c r="D84" i="1"/>
  <c r="D85" i="1"/>
  <c r="D86" i="1"/>
  <c r="D10" i="1"/>
  <c r="D11" i="1"/>
  <c r="D12" i="1"/>
  <c r="D13" i="1"/>
  <c r="O13" i="1" s="1"/>
  <c r="R13" i="1" s="1"/>
  <c r="D14" i="1"/>
  <c r="D15" i="1"/>
  <c r="O15" i="1" s="1"/>
  <c r="R15" i="1" s="1"/>
  <c r="D16" i="1"/>
  <c r="D17" i="1"/>
  <c r="D18" i="1"/>
  <c r="D19" i="1"/>
  <c r="D20" i="1"/>
  <c r="D47" i="1"/>
  <c r="O47" i="1" s="1"/>
  <c r="R47" i="1" s="1"/>
  <c r="S52" i="1" l="1"/>
  <c r="Q73" i="1"/>
  <c r="Q38" i="1"/>
  <c r="Q37" i="1"/>
  <c r="H120" i="2"/>
  <c r="O85" i="1"/>
  <c r="R85" i="1" s="1"/>
  <c r="O84" i="1"/>
  <c r="R84" i="1" s="1"/>
  <c r="O83" i="1"/>
  <c r="R83" i="1" s="1"/>
  <c r="O82" i="1"/>
  <c r="R82" i="1" s="1"/>
  <c r="O81" i="1"/>
  <c r="R81" i="1" s="1"/>
  <c r="O76" i="1"/>
  <c r="R76" i="1" s="1"/>
  <c r="O17" i="1"/>
  <c r="R17" i="1" s="1"/>
  <c r="O18" i="1"/>
  <c r="R18" i="1" s="1"/>
  <c r="O14" i="1"/>
  <c r="R14" i="1" s="1"/>
  <c r="O16" i="1"/>
  <c r="R16" i="1" s="1"/>
  <c r="O20" i="1"/>
  <c r="R20" i="1" s="1"/>
  <c r="O12" i="1"/>
  <c r="R12" i="1" s="1"/>
  <c r="O19" i="1"/>
  <c r="R19" i="1" s="1"/>
  <c r="O11" i="1"/>
  <c r="R11" i="1" s="1"/>
  <c r="O10" i="1"/>
  <c r="R10" i="1" s="1"/>
  <c r="P36" i="1"/>
  <c r="N36" i="1"/>
  <c r="M36" i="1"/>
  <c r="L36" i="1"/>
  <c r="K36" i="1"/>
  <c r="J36" i="1"/>
  <c r="H36" i="1"/>
  <c r="G36" i="1"/>
  <c r="F36" i="1"/>
  <c r="E36" i="1"/>
  <c r="P43" i="1"/>
  <c r="N43" i="1"/>
  <c r="M43" i="1"/>
  <c r="L43" i="1"/>
  <c r="K43" i="1"/>
  <c r="J43" i="1"/>
  <c r="I43" i="1"/>
  <c r="H43" i="1"/>
  <c r="G43" i="1"/>
  <c r="F43" i="1"/>
  <c r="E43" i="1"/>
  <c r="P55" i="1"/>
  <c r="N55" i="1"/>
  <c r="M55" i="1"/>
  <c r="L55" i="1"/>
  <c r="K55" i="1"/>
  <c r="J55" i="1"/>
  <c r="I55" i="1"/>
  <c r="H55" i="1"/>
  <c r="G55" i="1"/>
  <c r="F55" i="1"/>
  <c r="E55" i="1"/>
  <c r="P75" i="1"/>
  <c r="N75" i="1"/>
  <c r="M75" i="1"/>
  <c r="L75" i="1"/>
  <c r="K75" i="1"/>
  <c r="J75" i="1"/>
  <c r="I75" i="1"/>
  <c r="H75" i="1"/>
  <c r="G75" i="1"/>
  <c r="F75" i="1"/>
  <c r="E75" i="1"/>
  <c r="E90" i="1"/>
  <c r="F90" i="1"/>
  <c r="G90" i="1"/>
  <c r="H90" i="1"/>
  <c r="I90" i="1"/>
  <c r="J90" i="1"/>
  <c r="K90" i="1"/>
  <c r="L90" i="1"/>
  <c r="M90" i="1"/>
  <c r="N90" i="1"/>
  <c r="P90" i="1"/>
  <c r="E94" i="1"/>
  <c r="F94" i="1"/>
  <c r="H94" i="1"/>
  <c r="K94" i="1"/>
  <c r="L94" i="1"/>
  <c r="M94" i="1"/>
  <c r="P94" i="1"/>
  <c r="D89" i="1"/>
  <c r="E9" i="1"/>
  <c r="F9" i="1"/>
  <c r="G9" i="1"/>
  <c r="H9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4" i="1"/>
  <c r="O54" i="1" s="1"/>
  <c r="R54" i="1" s="1"/>
  <c r="D53" i="1"/>
  <c r="D52" i="1"/>
  <c r="D51" i="1"/>
  <c r="D50" i="1"/>
  <c r="D49" i="1"/>
  <c r="D48" i="1"/>
  <c r="D46" i="1"/>
  <c r="D45" i="1"/>
  <c r="D44" i="1"/>
  <c r="D42" i="1"/>
  <c r="D41" i="1"/>
  <c r="D40" i="1"/>
  <c r="D39" i="1"/>
  <c r="D38" i="1"/>
  <c r="D37" i="1"/>
  <c r="D35" i="1"/>
  <c r="D34" i="1"/>
  <c r="D33" i="1"/>
  <c r="D87" i="1"/>
  <c r="D88" i="1"/>
  <c r="D32" i="1"/>
  <c r="D31" i="1"/>
  <c r="D30" i="1"/>
  <c r="D29" i="1"/>
  <c r="D28" i="1"/>
  <c r="D27" i="1"/>
  <c r="D26" i="1"/>
  <c r="D25" i="1"/>
  <c r="D24" i="1"/>
  <c r="D23" i="1"/>
  <c r="D22" i="1"/>
  <c r="D21" i="1"/>
  <c r="D7" i="1"/>
  <c r="D8" i="1"/>
  <c r="D6" i="1"/>
  <c r="I9" i="1"/>
  <c r="S90" i="1" l="1"/>
  <c r="S75" i="1"/>
  <c r="Q75" i="1"/>
  <c r="S55" i="1"/>
  <c r="S43" i="1"/>
  <c r="Q55" i="1"/>
  <c r="S36" i="1"/>
  <c r="Q43" i="1"/>
  <c r="Q90" i="1"/>
  <c r="R91" i="1"/>
  <c r="D93" i="1"/>
  <c r="O93" i="1" s="1"/>
  <c r="D92" i="1"/>
  <c r="D43" i="1"/>
  <c r="D75" i="1"/>
  <c r="D90" i="1"/>
  <c r="D9" i="1"/>
  <c r="D36" i="1"/>
  <c r="D55" i="1"/>
  <c r="N94" i="1"/>
  <c r="I36" i="1"/>
  <c r="Q36" i="1" s="1"/>
  <c r="R93" i="1"/>
  <c r="O59" i="1"/>
  <c r="R59" i="1" s="1"/>
  <c r="O63" i="1"/>
  <c r="R63" i="1" s="1"/>
  <c r="O67" i="1"/>
  <c r="R67" i="1" s="1"/>
  <c r="O60" i="1"/>
  <c r="R60" i="1" s="1"/>
  <c r="O64" i="1"/>
  <c r="R64" i="1" s="1"/>
  <c r="O68" i="1"/>
  <c r="R68" i="1" s="1"/>
  <c r="O66" i="1"/>
  <c r="R66" i="1" s="1"/>
  <c r="O70" i="1"/>
  <c r="R70" i="1" s="1"/>
  <c r="O71" i="1"/>
  <c r="R71" i="1" s="1"/>
  <c r="O58" i="1"/>
  <c r="R58" i="1" s="1"/>
  <c r="O69" i="1"/>
  <c r="R69" i="1" s="1"/>
  <c r="O45" i="1"/>
  <c r="R45" i="1" s="1"/>
  <c r="O48" i="1"/>
  <c r="R48" i="1" s="1"/>
  <c r="O44" i="1"/>
  <c r="R44" i="1" s="1"/>
  <c r="O49" i="1"/>
  <c r="R49" i="1" s="1"/>
  <c r="O50" i="1"/>
  <c r="R50" i="1" s="1"/>
  <c r="O46" i="1"/>
  <c r="R46" i="1" s="1"/>
  <c r="O37" i="1"/>
  <c r="R37" i="1" s="1"/>
  <c r="O38" i="1"/>
  <c r="R38" i="1" s="1"/>
  <c r="G94" i="1"/>
  <c r="O88" i="1"/>
  <c r="R88" i="1" s="1"/>
  <c r="O74" i="1"/>
  <c r="R74" i="1" s="1"/>
  <c r="O73" i="1"/>
  <c r="R73" i="1" s="1"/>
  <c r="O72" i="1"/>
  <c r="R72" i="1" s="1"/>
  <c r="O52" i="1"/>
  <c r="R52" i="1" s="1"/>
  <c r="O53" i="1"/>
  <c r="R53" i="1" s="1"/>
  <c r="O40" i="1"/>
  <c r="R40" i="1" s="1"/>
  <c r="O42" i="1"/>
  <c r="R42" i="1" s="1"/>
  <c r="O21" i="1"/>
  <c r="R21" i="1" s="1"/>
  <c r="O32" i="1"/>
  <c r="R32" i="1" s="1"/>
  <c r="O87" i="1"/>
  <c r="R87" i="1" s="1"/>
  <c r="O39" i="1"/>
  <c r="R39" i="1" s="1"/>
  <c r="O51" i="1"/>
  <c r="R51" i="1" s="1"/>
  <c r="O62" i="1"/>
  <c r="R62" i="1" s="1"/>
  <c r="O56" i="1"/>
  <c r="R56" i="1" s="1"/>
  <c r="O22" i="1"/>
  <c r="R22" i="1" s="1"/>
  <c r="O26" i="1"/>
  <c r="R26" i="1" s="1"/>
  <c r="O41" i="1"/>
  <c r="R41" i="1" s="1"/>
  <c r="O57" i="1"/>
  <c r="R57" i="1" s="1"/>
  <c r="O61" i="1"/>
  <c r="R61" i="1" s="1"/>
  <c r="O65" i="1"/>
  <c r="R65" i="1" s="1"/>
  <c r="O33" i="1"/>
  <c r="R33" i="1" s="1"/>
  <c r="O34" i="1"/>
  <c r="R34" i="1" s="1"/>
  <c r="O35" i="1"/>
  <c r="R35" i="1" s="1"/>
  <c r="O89" i="1"/>
  <c r="R89" i="1" s="1"/>
  <c r="O31" i="1"/>
  <c r="R31" i="1" s="1"/>
  <c r="O28" i="1"/>
  <c r="R28" i="1" s="1"/>
  <c r="O7" i="1"/>
  <c r="R7" i="1" s="1"/>
  <c r="O6" i="1"/>
  <c r="O29" i="1"/>
  <c r="R29" i="1" s="1"/>
  <c r="O23" i="1"/>
  <c r="R23" i="1" s="1"/>
  <c r="O27" i="1"/>
  <c r="R27" i="1" s="1"/>
  <c r="O30" i="1"/>
  <c r="R30" i="1" s="1"/>
  <c r="O24" i="1"/>
  <c r="R24" i="1" s="1"/>
  <c r="O25" i="1"/>
  <c r="R25" i="1" s="1"/>
  <c r="O8" i="1"/>
  <c r="R8" i="1" s="1"/>
  <c r="D94" i="1" l="1"/>
  <c r="O92" i="1"/>
  <c r="R92" i="1" s="1"/>
  <c r="R6" i="1"/>
  <c r="O9" i="1"/>
  <c r="R9" i="1" s="1"/>
  <c r="J7" i="1"/>
  <c r="K9" i="1"/>
  <c r="J8" i="1"/>
  <c r="O75" i="1"/>
  <c r="R75" i="1" s="1"/>
  <c r="O90" i="1"/>
  <c r="R90" i="1" s="1"/>
  <c r="O55" i="1"/>
  <c r="R55" i="1" s="1"/>
  <c r="O43" i="1"/>
  <c r="R43" i="1" s="1"/>
  <c r="O94" i="1"/>
  <c r="O36" i="1"/>
  <c r="R36" i="1" s="1"/>
  <c r="I94" i="1"/>
  <c r="Q8" i="1" l="1"/>
  <c r="J93" i="1"/>
  <c r="S8" i="1"/>
  <c r="S7" i="1"/>
  <c r="J92" i="1"/>
  <c r="R94" i="1"/>
  <c r="J6" i="1"/>
  <c r="M9" i="1"/>
  <c r="Q7" i="1"/>
  <c r="N9" i="1"/>
  <c r="Q92" i="1" l="1"/>
  <c r="S92" i="1"/>
  <c r="S93" i="1"/>
  <c r="Q93" i="1"/>
  <c r="S6" i="1"/>
  <c r="J91" i="1"/>
  <c r="Q6" i="1"/>
  <c r="J9" i="1"/>
  <c r="Q9" i="1" l="1"/>
  <c r="S9" i="1"/>
  <c r="S91" i="1"/>
  <c r="Q91" i="1"/>
  <c r="J94" i="1"/>
  <c r="S94" i="1" l="1"/>
  <c r="Q94" i="1"/>
</calcChain>
</file>

<file path=xl/sharedStrings.xml><?xml version="1.0" encoding="utf-8"?>
<sst xmlns="http://schemas.openxmlformats.org/spreadsheetml/2006/main" count="391" uniqueCount="106">
  <si>
    <t>Załącznik 2. Alokacja programów w podziale na działania, wsparcie UE i wkład krajowy (w EUR)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</si>
  <si>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</si>
  <si>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</si>
  <si>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</si>
  <si>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</si>
  <si>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</si>
  <si>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</si>
  <si>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</si>
  <si>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</si>
  <si>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</si>
  <si>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</si>
  <si>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</si>
  <si>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</si>
  <si>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 JST</t>
  </si>
  <si>
    <t>inne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</si>
  <si>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</si>
  <si>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</si>
  <si>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</si>
  <si>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</si>
  <si>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</si>
  <si>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</si>
  <si>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</si>
  <si>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</si>
  <si>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</si>
  <si>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</si>
  <si>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</si>
  <si>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</si>
  <si>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</si>
  <si>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</si>
  <si>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słabiej rozwinięte</t>
  </si>
  <si>
    <t>lepiej rozwinięty</t>
  </si>
  <si>
    <t>w okresie przejściowym</t>
  </si>
  <si>
    <t>Ogółem</t>
  </si>
  <si>
    <t>ND</t>
  </si>
  <si>
    <t>RAZEM</t>
  </si>
  <si>
    <t>(*) kwoty z tabeli finansowej programu odpowiadającej art. 22 ust. 3 lit. g (ii) Rozporządzenia ogólnego,</t>
  </si>
  <si>
    <t>(**) obejmuje cały wkład z budżetu państwa (cz. 34 i inne).</t>
  </si>
  <si>
    <t>=h+i+j</t>
  </si>
  <si>
    <t>=a+f</t>
  </si>
  <si>
    <t>b</t>
  </si>
  <si>
    <t>budżet państwa (**)</t>
  </si>
  <si>
    <t>Priorytet (numer)</t>
  </si>
  <si>
    <t>Cel szczegółowy (numer)</t>
  </si>
  <si>
    <t>Priorytet I</t>
  </si>
  <si>
    <t>Działanie 01.02</t>
  </si>
  <si>
    <t>Działanie 01.01</t>
  </si>
  <si>
    <t>Działanie 01.03</t>
  </si>
  <si>
    <t>Działanie 01.04</t>
  </si>
  <si>
    <t>Działanie 01.05</t>
  </si>
  <si>
    <t>Działanie 01.06</t>
  </si>
  <si>
    <t>Działanie 01.07</t>
  </si>
  <si>
    <t>Działanie 01.08</t>
  </si>
  <si>
    <t>Działanie 01.09</t>
  </si>
  <si>
    <t>Działanie 01.10</t>
  </si>
  <si>
    <t>Działanie 01.11</t>
  </si>
  <si>
    <t>Działanie 01.12</t>
  </si>
  <si>
    <t>Działanie 01.13</t>
  </si>
  <si>
    <t>Priorytet II</t>
  </si>
  <si>
    <t>Działanie 02.01</t>
  </si>
  <si>
    <t>Działanie 02.02</t>
  </si>
  <si>
    <t>Działanie 02.03</t>
  </si>
  <si>
    <t>Priorytet III</t>
  </si>
  <si>
    <t>Działanie 03.01</t>
  </si>
  <si>
    <t>Działanie 03.02</t>
  </si>
  <si>
    <t>Działanie 03.03</t>
  </si>
  <si>
    <t>Działanie 03.04</t>
  </si>
  <si>
    <t>Działanie 03.05</t>
  </si>
  <si>
    <t>Działanie 03.06</t>
  </si>
  <si>
    <t>Działanie 03.07</t>
  </si>
  <si>
    <t>Priorytet IV</t>
  </si>
  <si>
    <t>Działanie 04.01</t>
  </si>
  <si>
    <t>Działanie 04.02</t>
  </si>
  <si>
    <t>Działanie 04.03</t>
  </si>
  <si>
    <t>Działanie 04.04</t>
  </si>
  <si>
    <t>Działanie 04.05</t>
  </si>
  <si>
    <t>Działanie 04.06</t>
  </si>
  <si>
    <t>Działanie 04.07</t>
  </si>
  <si>
    <t>Działanie 04.08</t>
  </si>
  <si>
    <t>Działanie 04.09</t>
  </si>
  <si>
    <t>Działanie 04.10</t>
  </si>
  <si>
    <t>Działanie 04.11</t>
  </si>
  <si>
    <t>Działanie 04.12</t>
  </si>
  <si>
    <t>Działanie 04.13</t>
  </si>
  <si>
    <t>Działanie 04.14</t>
  </si>
  <si>
    <t>Działanie 04.15</t>
  </si>
  <si>
    <t>Działanie 04.16</t>
  </si>
  <si>
    <t>Priorytet V</t>
  </si>
  <si>
    <t>Działanie 05.01</t>
  </si>
  <si>
    <r>
      <t>Priorytet VI</t>
    </r>
    <r>
      <rPr>
        <b/>
        <sz val="12"/>
        <color rgb="FF000000"/>
        <rFont val="Arial"/>
        <family val="2"/>
        <charset val="238"/>
      </rPr>
      <t xml:space="preserve"> Pomoc techniczna</t>
    </r>
  </si>
  <si>
    <t>Załącznik 3. Alokacja programów w podziale na działania i zakres interwencji</t>
  </si>
  <si>
    <t>Priorytet</t>
  </si>
  <si>
    <t>(numer)</t>
  </si>
  <si>
    <t>Cel Polityki</t>
  </si>
  <si>
    <t>Działanie</t>
  </si>
  <si>
    <t>Cel szczegółowy</t>
  </si>
  <si>
    <t>Zakres interwencji</t>
  </si>
  <si>
    <t>(kod)</t>
  </si>
  <si>
    <t>Orientacyjna alokacja UE (EUR)</t>
  </si>
  <si>
    <t>CP 4</t>
  </si>
  <si>
    <t xml:space="preserve">a </t>
  </si>
  <si>
    <t>a-i, k-l</t>
  </si>
  <si>
    <t>Działanie 06.01</t>
  </si>
  <si>
    <t>nd</t>
  </si>
  <si>
    <t>f,h,k,</t>
  </si>
  <si>
    <t>a,c,d,e,g,h,i,k,l</t>
  </si>
  <si>
    <t>Priorytet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</si>
</sst>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10" fontId="0" fillId="0" borderId="0" xfId="1" applyNumberFormat="1" applyFont="1"/>
    <xf numFmtId="4" fontId="0" fillId="0" borderId="0" xfId="0" applyNumberFormat="1"/>
    <xf numFmtId="4" fontId="8" fillId="3" borderId="7" xfId="0" applyNumberFormat="1" applyFont="1" applyFill="1" applyBorder="1" applyAlignment="1">
      <alignment vertical="center" wrapText="1"/>
    </xf>
    <xf numFmtId="4" fontId="8" fillId="3" borderId="11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  <xf numFmtId="0" fontId="0" fillId="0" borderId="0" xfId="0" applyFill="1"/>
    <xf numFmtId="0" fontId="4" fillId="4" borderId="7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5" fillId="4" borderId="5" xfId="0" applyNumberFormat="1" applyFont="1" applyFill="1" applyBorder="1" applyAlignment="1">
      <alignment vertical="center" wrapText="1"/>
    </xf>
    <xf numFmtId="4" fontId="5" fillId="4" borderId="7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vertical="center" wrapText="1"/>
    </xf>
    <xf numFmtId="4" fontId="8" fillId="4" borderId="7" xfId="0" applyNumberFormat="1" applyFont="1" applyFill="1" applyBorder="1" applyAlignment="1">
      <alignment vertical="center" wrapText="1"/>
    </xf>
    <xf numFmtId="4" fontId="8" fillId="3" borderId="5" xfId="0" applyNumberFormat="1" applyFont="1" applyFill="1" applyBorder="1" applyAlignment="1">
      <alignment vertical="center" wrapText="1"/>
    </xf>
    <xf numFmtId="4" fontId="8" fillId="4" borderId="5" xfId="0" applyNumberFormat="1" applyFont="1" applyFill="1" applyBorder="1" applyAlignment="1">
      <alignment vertical="center" wrapText="1"/>
    </xf>
    <xf numFmtId="4" fontId="8" fillId="4" borderId="11" xfId="0" applyNumberFormat="1" applyFont="1" applyFill="1" applyBorder="1" applyAlignment="1">
      <alignment vertical="center" wrapText="1"/>
    </xf>
    <xf numFmtId="4" fontId="11" fillId="4" borderId="5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1A25-275E-47BF-B003-9C6712096DBD}">
  <dimension ref="A1:U98"/>
  <sheetViews>
    <sheetView tabSelected="1" zoomScale="70" zoomScaleNormal="70" workbookViewId="0">
      <pane ySplit="5" topLeftCell="A63" activePane="bottomLeft" state="frozen"/>
      <selection pane="bottomLeft" activeCell="X78" sqref="X78"/>
    </sheetView>
  </sheetViews>
  <sheetFormatPr defaultRowHeight="15" x14ac:dyDescent="0.25"/>
  <cols>
    <col min="1" max="1" width="17.85546875" customWidth="1"/>
    <col min="2" max="2" width="11.42578125" customWidth="1"/>
    <col min="3" max="3" width="25" customWidth="1"/>
    <col min="4" max="4" width="19.28515625" customWidth="1"/>
    <col min="7" max="7" width="19.28515625" customWidth="1"/>
    <col min="9" max="15" width="19.28515625" customWidth="1"/>
    <col min="17" max="17" width="10.7109375" hidden="1" customWidth="1"/>
    <col min="18" max="19" width="8.85546875" hidden="1" customWidth="1"/>
    <col min="20" max="21" width="8.85546875" customWidth="1"/>
  </cols>
  <sheetData>
    <row r="1" spans="1:19" ht="16.5" thickBot="1" x14ac:dyDescent="0.3">
      <c r="A1" s="1" t="s">
        <v>0</v>
      </c>
    </row>
    <row r="2" spans="1:19" ht="53.45" customHeight="1" thickBot="1" x14ac:dyDescent="0.3">
      <c r="A2" s="65" t="s">
        <v>41</v>
      </c>
      <c r="B2" s="77" t="s">
        <v>42</v>
      </c>
      <c r="C2" s="77" t="s">
        <v>1</v>
      </c>
      <c r="D2" s="70" t="s">
        <v>2</v>
      </c>
      <c r="E2" s="71"/>
      <c r="F2" s="71"/>
      <c r="G2" s="71"/>
      <c r="H2" s="72"/>
      <c r="I2" s="3" t="s">
        <v>3</v>
      </c>
      <c r="J2" s="70" t="s">
        <v>4</v>
      </c>
      <c r="K2" s="71"/>
      <c r="L2" s="71"/>
      <c r="M2" s="72"/>
      <c r="N2" s="65" t="s">
        <v>5</v>
      </c>
      <c r="O2" s="65" t="s">
        <v>6</v>
      </c>
      <c r="P2" s="65" t="s">
        <v>7</v>
      </c>
    </row>
    <row r="3" spans="1:19" ht="32.25" thickBot="1" x14ac:dyDescent="0.3">
      <c r="A3" s="66"/>
      <c r="B3" s="78"/>
      <c r="C3" s="78"/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8</v>
      </c>
      <c r="J3" s="2" t="s">
        <v>8</v>
      </c>
      <c r="K3" s="4" t="s">
        <v>40</v>
      </c>
      <c r="L3" s="2" t="s">
        <v>13</v>
      </c>
      <c r="M3" s="2" t="s">
        <v>14</v>
      </c>
      <c r="N3" s="66"/>
      <c r="O3" s="66"/>
      <c r="P3" s="66"/>
    </row>
    <row r="4" spans="1:19" ht="16.5" thickBot="1" x14ac:dyDescent="0.3">
      <c r="A4" s="66"/>
      <c r="B4" s="78"/>
      <c r="C4" s="78"/>
      <c r="D4" s="10" t="s">
        <v>15</v>
      </c>
      <c r="E4" s="3" t="s">
        <v>39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</row>
    <row r="5" spans="1:19" ht="16.5" thickBot="1" x14ac:dyDescent="0.3">
      <c r="A5" s="80"/>
      <c r="B5" s="79"/>
      <c r="C5" s="79"/>
      <c r="D5" s="4" t="s">
        <v>27</v>
      </c>
      <c r="E5" s="4"/>
      <c r="F5" s="4"/>
      <c r="G5" s="4"/>
      <c r="H5" s="5"/>
      <c r="I5" s="5" t="s">
        <v>28</v>
      </c>
      <c r="J5" s="9" t="s">
        <v>37</v>
      </c>
      <c r="K5" s="5"/>
      <c r="L5" s="5"/>
      <c r="M5" s="5"/>
      <c r="N5" s="5"/>
      <c r="O5" s="9" t="s">
        <v>38</v>
      </c>
      <c r="P5" s="5"/>
    </row>
    <row r="6" spans="1:19" ht="16.899999999999999" customHeight="1" thickBot="1" x14ac:dyDescent="0.3">
      <c r="A6" s="81" t="s">
        <v>43</v>
      </c>
      <c r="B6" s="67" t="s">
        <v>100</v>
      </c>
      <c r="C6" s="47" t="s">
        <v>29</v>
      </c>
      <c r="D6" s="48">
        <f>G6</f>
        <v>1528600279</v>
      </c>
      <c r="E6" s="48"/>
      <c r="F6" s="48"/>
      <c r="G6" s="48">
        <v>1528600279</v>
      </c>
      <c r="H6" s="49"/>
      <c r="I6" s="49">
        <v>269752992</v>
      </c>
      <c r="J6" s="50">
        <f t="shared" ref="J6:J8" si="0">K6+L6+M6</f>
        <v>246903881</v>
      </c>
      <c r="K6" s="59">
        <v>240038076</v>
      </c>
      <c r="L6" s="59">
        <v>142136</v>
      </c>
      <c r="M6" s="59">
        <v>6723669</v>
      </c>
      <c r="N6" s="59">
        <v>22849111</v>
      </c>
      <c r="O6" s="49">
        <f>D6+I6</f>
        <v>1798353271</v>
      </c>
      <c r="P6" s="49"/>
      <c r="Q6" s="41" t="b">
        <f>I6=J6+N6</f>
        <v>1</v>
      </c>
      <c r="R6" t="b">
        <f>G6+I6=O6</f>
        <v>1</v>
      </c>
      <c r="S6" t="b">
        <f>J6=K6+L6+M6</f>
        <v>1</v>
      </c>
    </row>
    <row r="7" spans="1:19" ht="16.899999999999999" customHeight="1" thickBot="1" x14ac:dyDescent="0.3">
      <c r="A7" s="82"/>
      <c r="B7" s="68"/>
      <c r="C7" s="47" t="s">
        <v>30</v>
      </c>
      <c r="D7" s="48">
        <f t="shared" ref="D7:D88" si="1">G7</f>
        <v>44923170</v>
      </c>
      <c r="E7" s="49"/>
      <c r="F7" s="49"/>
      <c r="G7" s="49">
        <v>44923170</v>
      </c>
      <c r="H7" s="49"/>
      <c r="I7" s="49">
        <v>44923170</v>
      </c>
      <c r="J7" s="50">
        <f t="shared" si="0"/>
        <v>41118005</v>
      </c>
      <c r="K7" s="49">
        <v>39974612</v>
      </c>
      <c r="L7" s="49">
        <v>23670</v>
      </c>
      <c r="M7" s="49">
        <v>1119723</v>
      </c>
      <c r="N7" s="49">
        <v>3805165</v>
      </c>
      <c r="O7" s="49">
        <f t="shared" ref="O7:O89" si="2">D7+I7</f>
        <v>89846340</v>
      </c>
      <c r="P7" s="49"/>
      <c r="Q7" s="41" t="b">
        <f t="shared" ref="Q7:Q9" si="3">I7=J7+N7</f>
        <v>1</v>
      </c>
      <c r="R7" t="b">
        <f t="shared" ref="R7:R9" si="4">G7+I7=O7</f>
        <v>1</v>
      </c>
      <c r="S7" t="b">
        <f t="shared" ref="S7:S70" si="5">J7=K7+L7+M7</f>
        <v>1</v>
      </c>
    </row>
    <row r="8" spans="1:19" ht="16.899999999999999" customHeight="1" thickBot="1" x14ac:dyDescent="0.3">
      <c r="A8" s="82"/>
      <c r="B8" s="68"/>
      <c r="C8" s="47" t="s">
        <v>31</v>
      </c>
      <c r="D8" s="48">
        <f t="shared" si="1"/>
        <v>86150696</v>
      </c>
      <c r="E8" s="49"/>
      <c r="F8" s="49"/>
      <c r="G8" s="49">
        <v>86150696</v>
      </c>
      <c r="H8" s="49"/>
      <c r="I8" s="49">
        <v>36921727</v>
      </c>
      <c r="J8" s="50">
        <f t="shared" si="0"/>
        <v>33794315</v>
      </c>
      <c r="K8" s="49">
        <v>32854576</v>
      </c>
      <c r="L8" s="49">
        <v>19454</v>
      </c>
      <c r="M8" s="49">
        <v>920285</v>
      </c>
      <c r="N8" s="49">
        <v>3127412</v>
      </c>
      <c r="O8" s="49">
        <f t="shared" si="2"/>
        <v>123072423</v>
      </c>
      <c r="P8" s="49"/>
      <c r="Q8" s="41" t="b">
        <f t="shared" si="3"/>
        <v>1</v>
      </c>
      <c r="R8" t="b">
        <f t="shared" si="4"/>
        <v>1</v>
      </c>
      <c r="S8" t="b">
        <f t="shared" si="5"/>
        <v>1</v>
      </c>
    </row>
    <row r="9" spans="1:19" ht="16.899999999999999" customHeight="1" thickBot="1" x14ac:dyDescent="0.3">
      <c r="A9" s="83"/>
      <c r="B9" s="69"/>
      <c r="C9" s="51" t="s">
        <v>32</v>
      </c>
      <c r="D9" s="52">
        <f>D6+D7+D8</f>
        <v>1659674145</v>
      </c>
      <c r="E9" s="52">
        <f t="shared" ref="E9:N9" si="6">E6+E7+E8</f>
        <v>0</v>
      </c>
      <c r="F9" s="52">
        <f t="shared" si="6"/>
        <v>0</v>
      </c>
      <c r="G9" s="52">
        <f t="shared" si="6"/>
        <v>1659674145</v>
      </c>
      <c r="H9" s="52">
        <f t="shared" si="6"/>
        <v>0</v>
      </c>
      <c r="I9" s="52">
        <f t="shared" si="6"/>
        <v>351597889</v>
      </c>
      <c r="J9" s="52">
        <f t="shared" si="6"/>
        <v>321816201</v>
      </c>
      <c r="K9" s="52">
        <f t="shared" si="6"/>
        <v>312867264</v>
      </c>
      <c r="L9" s="52">
        <f>L6+L7+L8</f>
        <v>185260</v>
      </c>
      <c r="M9" s="52">
        <f t="shared" si="6"/>
        <v>8763677</v>
      </c>
      <c r="N9" s="52">
        <f t="shared" si="6"/>
        <v>29781688</v>
      </c>
      <c r="O9" s="52">
        <f>O6+O7+O8</f>
        <v>2011272034</v>
      </c>
      <c r="P9" s="53"/>
      <c r="Q9" s="41" t="b">
        <f t="shared" si="3"/>
        <v>1</v>
      </c>
      <c r="R9" t="b">
        <f t="shared" si="4"/>
        <v>1</v>
      </c>
      <c r="S9" t="b">
        <f t="shared" si="5"/>
        <v>1</v>
      </c>
    </row>
    <row r="10" spans="1:19" ht="16.899999999999999" customHeight="1" thickBot="1" x14ac:dyDescent="0.3">
      <c r="A10" s="19" t="s">
        <v>45</v>
      </c>
      <c r="B10" s="23" t="s">
        <v>15</v>
      </c>
      <c r="C10" s="12" t="s">
        <v>32</v>
      </c>
      <c r="D10" s="13">
        <f t="shared" si="1"/>
        <v>9099564</v>
      </c>
      <c r="E10" s="15"/>
      <c r="F10" s="15"/>
      <c r="G10" s="14">
        <v>9099564</v>
      </c>
      <c r="H10" s="15"/>
      <c r="I10" s="14">
        <v>1927719</v>
      </c>
      <c r="J10" s="15">
        <f>K10+L10+M10</f>
        <v>1712688</v>
      </c>
      <c r="K10" s="15">
        <v>1596901</v>
      </c>
      <c r="L10" s="15">
        <v>39699</v>
      </c>
      <c r="M10" s="15">
        <v>76088</v>
      </c>
      <c r="N10" s="16">
        <v>215031</v>
      </c>
      <c r="O10" s="14">
        <f t="shared" si="2"/>
        <v>11027283</v>
      </c>
      <c r="P10" s="15"/>
      <c r="Q10" s="41" t="b">
        <f>I10=J10+N10</f>
        <v>1</v>
      </c>
      <c r="R10" t="b">
        <f>G10+I10=O10</f>
        <v>1</v>
      </c>
      <c r="S10" t="b">
        <f t="shared" si="5"/>
        <v>1</v>
      </c>
    </row>
    <row r="11" spans="1:19" ht="16.899999999999999" customHeight="1" thickBot="1" x14ac:dyDescent="0.3">
      <c r="A11" s="19" t="s">
        <v>45</v>
      </c>
      <c r="B11" s="23" t="s">
        <v>39</v>
      </c>
      <c r="C11" s="12" t="s">
        <v>32</v>
      </c>
      <c r="D11" s="13">
        <f t="shared" si="1"/>
        <v>1516594</v>
      </c>
      <c r="E11" s="15"/>
      <c r="F11" s="15"/>
      <c r="G11" s="14">
        <v>1516594</v>
      </c>
      <c r="H11" s="15"/>
      <c r="I11" s="14">
        <v>321287</v>
      </c>
      <c r="J11" s="15">
        <f t="shared" ref="J11:J35" si="7">K11+L11+M11</f>
        <v>285448</v>
      </c>
      <c r="K11" s="15">
        <v>266150</v>
      </c>
      <c r="L11" s="15">
        <v>6616</v>
      </c>
      <c r="M11" s="15">
        <v>12682</v>
      </c>
      <c r="N11" s="16">
        <v>35839</v>
      </c>
      <c r="O11" s="14">
        <f t="shared" si="2"/>
        <v>1837881</v>
      </c>
      <c r="P11" s="15"/>
      <c r="Q11" s="41" t="b">
        <f t="shared" ref="Q11:Q74" si="8">I11=J11+N11</f>
        <v>1</v>
      </c>
      <c r="R11" t="b">
        <f t="shared" ref="R11:R74" si="9">G11+I11=O11</f>
        <v>1</v>
      </c>
      <c r="S11" t="b">
        <f t="shared" si="5"/>
        <v>1</v>
      </c>
    </row>
    <row r="12" spans="1:19" ht="16.899999999999999" customHeight="1" thickBot="1" x14ac:dyDescent="0.3">
      <c r="A12" s="19" t="s">
        <v>45</v>
      </c>
      <c r="B12" s="23" t="s">
        <v>16</v>
      </c>
      <c r="C12" s="12" t="s">
        <v>32</v>
      </c>
      <c r="D12" s="13">
        <f t="shared" si="1"/>
        <v>3033190</v>
      </c>
      <c r="E12" s="15"/>
      <c r="F12" s="15"/>
      <c r="G12" s="14">
        <v>3033190</v>
      </c>
      <c r="H12" s="15"/>
      <c r="I12" s="14">
        <v>642574</v>
      </c>
      <c r="J12" s="15">
        <f t="shared" si="7"/>
        <v>570897</v>
      </c>
      <c r="K12" s="15">
        <v>532301</v>
      </c>
      <c r="L12" s="15">
        <v>13233</v>
      </c>
      <c r="M12" s="15">
        <v>25363</v>
      </c>
      <c r="N12" s="16">
        <v>71677</v>
      </c>
      <c r="O12" s="14">
        <f t="shared" si="2"/>
        <v>3675764</v>
      </c>
      <c r="P12" s="15"/>
      <c r="Q12" s="41" t="b">
        <f t="shared" si="8"/>
        <v>1</v>
      </c>
      <c r="R12" t="b">
        <f t="shared" si="9"/>
        <v>1</v>
      </c>
      <c r="S12" t="b">
        <f t="shared" si="5"/>
        <v>1</v>
      </c>
    </row>
    <row r="13" spans="1:19" ht="16.899999999999999" customHeight="1" thickBot="1" x14ac:dyDescent="0.3">
      <c r="A13" s="19" t="s">
        <v>45</v>
      </c>
      <c r="B13" s="23" t="s">
        <v>17</v>
      </c>
      <c r="C13" s="12" t="s">
        <v>32</v>
      </c>
      <c r="D13" s="13">
        <f t="shared" si="1"/>
        <v>4549785</v>
      </c>
      <c r="E13" s="15"/>
      <c r="F13" s="15"/>
      <c r="G13" s="14">
        <v>4549785</v>
      </c>
      <c r="H13" s="15"/>
      <c r="I13" s="14">
        <v>963861</v>
      </c>
      <c r="J13" s="15">
        <f t="shared" si="7"/>
        <v>856345</v>
      </c>
      <c r="K13" s="15">
        <v>798451</v>
      </c>
      <c r="L13" s="15">
        <v>19849</v>
      </c>
      <c r="M13" s="15">
        <v>38045</v>
      </c>
      <c r="N13" s="16">
        <v>107516</v>
      </c>
      <c r="O13" s="14">
        <f t="shared" si="2"/>
        <v>5513646</v>
      </c>
      <c r="P13" s="15"/>
      <c r="Q13" s="41" t="b">
        <f t="shared" si="8"/>
        <v>1</v>
      </c>
      <c r="R13" t="b">
        <f t="shared" si="9"/>
        <v>1</v>
      </c>
      <c r="S13" t="b">
        <f t="shared" si="5"/>
        <v>1</v>
      </c>
    </row>
    <row r="14" spans="1:19" ht="16.899999999999999" customHeight="1" thickBot="1" x14ac:dyDescent="0.3">
      <c r="A14" s="19" t="s">
        <v>45</v>
      </c>
      <c r="B14" s="23" t="s">
        <v>18</v>
      </c>
      <c r="C14" s="12" t="s">
        <v>32</v>
      </c>
      <c r="D14" s="13">
        <f t="shared" si="1"/>
        <v>1516594</v>
      </c>
      <c r="E14" s="15"/>
      <c r="F14" s="15"/>
      <c r="G14" s="14">
        <v>1516594</v>
      </c>
      <c r="H14" s="15"/>
      <c r="I14" s="14">
        <v>321287</v>
      </c>
      <c r="J14" s="15">
        <f t="shared" si="7"/>
        <v>285448</v>
      </c>
      <c r="K14" s="15">
        <v>266150</v>
      </c>
      <c r="L14" s="15">
        <v>6616</v>
      </c>
      <c r="M14" s="15">
        <v>12682</v>
      </c>
      <c r="N14" s="16">
        <v>35839</v>
      </c>
      <c r="O14" s="14">
        <f t="shared" si="2"/>
        <v>1837881</v>
      </c>
      <c r="P14" s="15"/>
      <c r="Q14" s="41" t="b">
        <f t="shared" si="8"/>
        <v>1</v>
      </c>
      <c r="R14" t="b">
        <f t="shared" si="9"/>
        <v>1</v>
      </c>
      <c r="S14" t="b">
        <f t="shared" si="5"/>
        <v>1</v>
      </c>
    </row>
    <row r="15" spans="1:19" ht="16.899999999999999" customHeight="1" thickBot="1" x14ac:dyDescent="0.3">
      <c r="A15" s="19" t="s">
        <v>45</v>
      </c>
      <c r="B15" s="23" t="s">
        <v>19</v>
      </c>
      <c r="C15" s="12" t="s">
        <v>32</v>
      </c>
      <c r="D15" s="13">
        <f t="shared" si="1"/>
        <v>4549785</v>
      </c>
      <c r="E15" s="15"/>
      <c r="F15" s="15"/>
      <c r="G15" s="14">
        <v>4549785</v>
      </c>
      <c r="H15" s="15"/>
      <c r="I15" s="14">
        <v>963861</v>
      </c>
      <c r="J15" s="15">
        <f t="shared" si="7"/>
        <v>856345</v>
      </c>
      <c r="K15" s="15">
        <v>798451</v>
      </c>
      <c r="L15" s="15">
        <v>19849</v>
      </c>
      <c r="M15" s="15">
        <v>38045</v>
      </c>
      <c r="N15" s="16">
        <v>107516</v>
      </c>
      <c r="O15" s="14">
        <f t="shared" si="2"/>
        <v>5513646</v>
      </c>
      <c r="P15" s="15"/>
      <c r="Q15" s="41" t="b">
        <f t="shared" si="8"/>
        <v>1</v>
      </c>
      <c r="R15" t="b">
        <f t="shared" si="9"/>
        <v>1</v>
      </c>
      <c r="S15" t="b">
        <f t="shared" si="5"/>
        <v>1</v>
      </c>
    </row>
    <row r="16" spans="1:19" ht="16.899999999999999" customHeight="1" thickBot="1" x14ac:dyDescent="0.3">
      <c r="A16" s="19" t="s">
        <v>45</v>
      </c>
      <c r="B16" s="23" t="s">
        <v>20</v>
      </c>
      <c r="C16" s="12" t="s">
        <v>32</v>
      </c>
      <c r="D16" s="13">
        <f t="shared" si="1"/>
        <v>4549785</v>
      </c>
      <c r="E16" s="15"/>
      <c r="F16" s="15"/>
      <c r="G16" s="14">
        <v>4549785</v>
      </c>
      <c r="H16" s="15"/>
      <c r="I16" s="14">
        <v>963861</v>
      </c>
      <c r="J16" s="15">
        <f t="shared" si="7"/>
        <v>856345</v>
      </c>
      <c r="K16" s="15">
        <v>798451</v>
      </c>
      <c r="L16" s="15">
        <v>19849</v>
      </c>
      <c r="M16" s="15">
        <v>38045</v>
      </c>
      <c r="N16" s="16">
        <v>107516</v>
      </c>
      <c r="O16" s="14">
        <f t="shared" si="2"/>
        <v>5513646</v>
      </c>
      <c r="P16" s="15"/>
      <c r="Q16" s="41" t="b">
        <f t="shared" si="8"/>
        <v>1</v>
      </c>
      <c r="R16" t="b">
        <f t="shared" si="9"/>
        <v>1</v>
      </c>
      <c r="S16" t="b">
        <f t="shared" si="5"/>
        <v>1</v>
      </c>
    </row>
    <row r="17" spans="1:19" ht="16.899999999999999" customHeight="1" thickBot="1" x14ac:dyDescent="0.3">
      <c r="A17" s="19" t="s">
        <v>45</v>
      </c>
      <c r="B17" s="23" t="s">
        <v>21</v>
      </c>
      <c r="C17" s="12" t="s">
        <v>32</v>
      </c>
      <c r="D17" s="13">
        <f t="shared" si="1"/>
        <v>1516594</v>
      </c>
      <c r="E17" s="15"/>
      <c r="F17" s="15"/>
      <c r="G17" s="14">
        <v>1516594</v>
      </c>
      <c r="H17" s="15"/>
      <c r="I17" s="14">
        <v>321287</v>
      </c>
      <c r="J17" s="15">
        <f t="shared" si="7"/>
        <v>285448</v>
      </c>
      <c r="K17" s="15">
        <v>266150</v>
      </c>
      <c r="L17" s="15">
        <v>6616</v>
      </c>
      <c r="M17" s="15">
        <v>12682</v>
      </c>
      <c r="N17" s="16">
        <v>35839</v>
      </c>
      <c r="O17" s="14">
        <f t="shared" si="2"/>
        <v>1837881</v>
      </c>
      <c r="P17" s="15"/>
      <c r="Q17" s="41" t="b">
        <f t="shared" si="8"/>
        <v>1</v>
      </c>
      <c r="R17" t="b">
        <f t="shared" si="9"/>
        <v>1</v>
      </c>
      <c r="S17" t="b">
        <f t="shared" si="5"/>
        <v>1</v>
      </c>
    </row>
    <row r="18" spans="1:19" ht="16.899999999999999" customHeight="1" thickBot="1" x14ac:dyDescent="0.3">
      <c r="A18" s="19" t="s">
        <v>45</v>
      </c>
      <c r="B18" s="23" t="s">
        <v>22</v>
      </c>
      <c r="C18" s="12" t="s">
        <v>32</v>
      </c>
      <c r="D18" s="13">
        <f t="shared" si="1"/>
        <v>3033188</v>
      </c>
      <c r="E18" s="15"/>
      <c r="F18" s="15"/>
      <c r="G18" s="14">
        <v>3033188</v>
      </c>
      <c r="H18" s="15"/>
      <c r="I18" s="14">
        <v>642573</v>
      </c>
      <c r="J18" s="15">
        <f t="shared" si="7"/>
        <v>570896</v>
      </c>
      <c r="K18" s="15">
        <v>532300</v>
      </c>
      <c r="L18" s="15">
        <v>13233</v>
      </c>
      <c r="M18" s="15">
        <v>25363</v>
      </c>
      <c r="N18" s="16">
        <v>71677</v>
      </c>
      <c r="O18" s="14">
        <f t="shared" si="2"/>
        <v>3675761</v>
      </c>
      <c r="P18" s="15"/>
      <c r="Q18" s="41" t="b">
        <f t="shared" si="8"/>
        <v>1</v>
      </c>
      <c r="R18" t="b">
        <f t="shared" si="9"/>
        <v>1</v>
      </c>
      <c r="S18" t="b">
        <f t="shared" si="5"/>
        <v>1</v>
      </c>
    </row>
    <row r="19" spans="1:19" ht="16.899999999999999" customHeight="1" thickBot="1" x14ac:dyDescent="0.3">
      <c r="A19" s="19" t="s">
        <v>45</v>
      </c>
      <c r="B19" s="23" t="s">
        <v>24</v>
      </c>
      <c r="C19" s="12" t="s">
        <v>32</v>
      </c>
      <c r="D19" s="13">
        <f t="shared" si="1"/>
        <v>7582970</v>
      </c>
      <c r="E19" s="15"/>
      <c r="F19" s="15"/>
      <c r="G19" s="14">
        <v>7582970</v>
      </c>
      <c r="H19" s="15"/>
      <c r="I19" s="14">
        <v>1606434</v>
      </c>
      <c r="J19" s="15">
        <f t="shared" si="7"/>
        <v>1427242</v>
      </c>
      <c r="K19" s="15">
        <v>1330751</v>
      </c>
      <c r="L19" s="15">
        <v>33083</v>
      </c>
      <c r="M19" s="15">
        <v>63408</v>
      </c>
      <c r="N19" s="16">
        <v>179192</v>
      </c>
      <c r="O19" s="14">
        <f t="shared" si="2"/>
        <v>9189404</v>
      </c>
      <c r="P19" s="15"/>
      <c r="Q19" s="41" t="b">
        <f t="shared" si="8"/>
        <v>1</v>
      </c>
      <c r="R19" t="b">
        <f t="shared" si="9"/>
        <v>1</v>
      </c>
      <c r="S19" t="b">
        <f t="shared" si="5"/>
        <v>1</v>
      </c>
    </row>
    <row r="20" spans="1:19" ht="16.899999999999999" customHeight="1" thickBot="1" x14ac:dyDescent="0.3">
      <c r="A20" s="19" t="s">
        <v>45</v>
      </c>
      <c r="B20" s="23" t="s">
        <v>25</v>
      </c>
      <c r="C20" s="12" t="s">
        <v>32</v>
      </c>
      <c r="D20" s="13">
        <f t="shared" si="1"/>
        <v>1516594</v>
      </c>
      <c r="E20" s="15"/>
      <c r="F20" s="15"/>
      <c r="G20" s="14">
        <v>1516594</v>
      </c>
      <c r="H20" s="15"/>
      <c r="I20" s="14">
        <v>321287</v>
      </c>
      <c r="J20" s="15">
        <f t="shared" si="7"/>
        <v>285449</v>
      </c>
      <c r="K20" s="15">
        <v>266150</v>
      </c>
      <c r="L20" s="15">
        <v>6617</v>
      </c>
      <c r="M20" s="15">
        <v>12682</v>
      </c>
      <c r="N20" s="16">
        <v>35838</v>
      </c>
      <c r="O20" s="14">
        <f t="shared" si="2"/>
        <v>1837881</v>
      </c>
      <c r="P20" s="15"/>
      <c r="Q20" s="41" t="b">
        <f t="shared" si="8"/>
        <v>1</v>
      </c>
      <c r="R20" t="b">
        <f t="shared" si="9"/>
        <v>1</v>
      </c>
      <c r="S20" t="b">
        <f t="shared" si="5"/>
        <v>1</v>
      </c>
    </row>
    <row r="21" spans="1:19" ht="16.899999999999999" customHeight="1" thickBot="1" x14ac:dyDescent="0.3">
      <c r="A21" s="11" t="s">
        <v>44</v>
      </c>
      <c r="B21" s="23" t="s">
        <v>39</v>
      </c>
      <c r="C21" s="12" t="s">
        <v>32</v>
      </c>
      <c r="D21" s="13">
        <f t="shared" ref="D21:D32" si="10">G21</f>
        <v>11775131</v>
      </c>
      <c r="E21" s="15"/>
      <c r="F21" s="15"/>
      <c r="G21" s="15">
        <v>11775131</v>
      </c>
      <c r="H21" s="15"/>
      <c r="I21" s="14">
        <v>2494533</v>
      </c>
      <c r="J21" s="15">
        <f t="shared" si="7"/>
        <v>2309140</v>
      </c>
      <c r="K21" s="15">
        <v>2292286</v>
      </c>
      <c r="L21" s="15">
        <v>0</v>
      </c>
      <c r="M21" s="15">
        <v>16854</v>
      </c>
      <c r="N21" s="16">
        <v>185393</v>
      </c>
      <c r="O21" s="14">
        <f t="shared" ref="O21:O32" si="11">D21+I21</f>
        <v>14269664</v>
      </c>
      <c r="P21" s="15"/>
      <c r="Q21" s="41" t="b">
        <f t="shared" si="8"/>
        <v>1</v>
      </c>
      <c r="R21" t="b">
        <f t="shared" si="9"/>
        <v>1</v>
      </c>
      <c r="S21" t="b">
        <f t="shared" si="5"/>
        <v>1</v>
      </c>
    </row>
    <row r="22" spans="1:19" ht="16.899999999999999" customHeight="1" thickBot="1" x14ac:dyDescent="0.3">
      <c r="A22" s="11" t="s">
        <v>46</v>
      </c>
      <c r="B22" s="23" t="s">
        <v>17</v>
      </c>
      <c r="C22" s="12" t="s">
        <v>32</v>
      </c>
      <c r="D22" s="13">
        <f t="shared" si="10"/>
        <v>226655003</v>
      </c>
      <c r="E22" s="15"/>
      <c r="F22" s="15"/>
      <c r="G22" s="15">
        <v>226655003</v>
      </c>
      <c r="H22" s="15"/>
      <c r="I22" s="14">
        <v>48016305</v>
      </c>
      <c r="J22" s="15">
        <f t="shared" si="7"/>
        <v>29051760</v>
      </c>
      <c r="K22" s="15">
        <v>29051760</v>
      </c>
      <c r="L22" s="15">
        <v>0</v>
      </c>
      <c r="M22" s="15">
        <v>0</v>
      </c>
      <c r="N22" s="16">
        <v>18964545</v>
      </c>
      <c r="O22" s="14">
        <f t="shared" si="11"/>
        <v>274671308</v>
      </c>
      <c r="P22" s="15"/>
      <c r="Q22" s="41" t="b">
        <f t="shared" si="8"/>
        <v>1</v>
      </c>
      <c r="R22" t="b">
        <f t="shared" si="9"/>
        <v>1</v>
      </c>
      <c r="S22" t="b">
        <f t="shared" si="5"/>
        <v>1</v>
      </c>
    </row>
    <row r="23" spans="1:19" ht="16.899999999999999" customHeight="1" thickBot="1" x14ac:dyDescent="0.3">
      <c r="A23" s="11" t="s">
        <v>47</v>
      </c>
      <c r="B23" s="23" t="s">
        <v>18</v>
      </c>
      <c r="C23" s="12" t="s">
        <v>32</v>
      </c>
      <c r="D23" s="13">
        <f t="shared" si="10"/>
        <v>172972959</v>
      </c>
      <c r="E23" s="15"/>
      <c r="F23" s="15"/>
      <c r="G23" s="15">
        <v>172972959</v>
      </c>
      <c r="H23" s="15"/>
      <c r="I23" s="14">
        <v>36643895</v>
      </c>
      <c r="J23" s="15">
        <f t="shared" si="7"/>
        <v>36643895</v>
      </c>
      <c r="K23" s="15">
        <v>36643895</v>
      </c>
      <c r="L23" s="15">
        <v>0</v>
      </c>
      <c r="M23" s="15">
        <v>0</v>
      </c>
      <c r="N23" s="16">
        <v>0</v>
      </c>
      <c r="O23" s="14">
        <f t="shared" si="11"/>
        <v>209616854</v>
      </c>
      <c r="P23" s="15"/>
      <c r="Q23" s="41" t="b">
        <f t="shared" si="8"/>
        <v>1</v>
      </c>
      <c r="R23" t="b">
        <f t="shared" si="9"/>
        <v>1</v>
      </c>
      <c r="S23" t="b">
        <f t="shared" si="5"/>
        <v>1</v>
      </c>
    </row>
    <row r="24" spans="1:19" ht="16.899999999999999" customHeight="1" thickBot="1" x14ac:dyDescent="0.3">
      <c r="A24" s="11" t="s">
        <v>48</v>
      </c>
      <c r="B24" s="23" t="s">
        <v>18</v>
      </c>
      <c r="C24" s="12" t="s">
        <v>32</v>
      </c>
      <c r="D24" s="13">
        <f t="shared" si="10"/>
        <v>447825828</v>
      </c>
      <c r="E24" s="15"/>
      <c r="F24" s="15"/>
      <c r="G24" s="15">
        <v>447825828</v>
      </c>
      <c r="H24" s="15"/>
      <c r="I24" s="14">
        <v>94870799</v>
      </c>
      <c r="J24" s="15">
        <f t="shared" si="7"/>
        <v>90959167</v>
      </c>
      <c r="K24" s="15">
        <v>82567429</v>
      </c>
      <c r="L24" s="15">
        <v>0</v>
      </c>
      <c r="M24" s="15">
        <v>8391738</v>
      </c>
      <c r="N24" s="16">
        <v>3911632</v>
      </c>
      <c r="O24" s="14">
        <f t="shared" si="11"/>
        <v>542696627</v>
      </c>
      <c r="P24" s="15"/>
      <c r="Q24" s="41" t="b">
        <f t="shared" si="8"/>
        <v>1</v>
      </c>
      <c r="R24" t="b">
        <f t="shared" si="9"/>
        <v>1</v>
      </c>
      <c r="S24" t="b">
        <f t="shared" si="5"/>
        <v>1</v>
      </c>
    </row>
    <row r="25" spans="1:19" ht="16.899999999999999" customHeight="1" thickBot="1" x14ac:dyDescent="0.3">
      <c r="A25" s="11" t="s">
        <v>49</v>
      </c>
      <c r="B25" s="23" t="s">
        <v>19</v>
      </c>
      <c r="C25" s="12" t="s">
        <v>32</v>
      </c>
      <c r="D25" s="13">
        <f t="shared" si="10"/>
        <v>78216460</v>
      </c>
      <c r="E25" s="15"/>
      <c r="F25" s="15"/>
      <c r="G25" s="15">
        <v>78216460</v>
      </c>
      <c r="H25" s="15"/>
      <c r="I25" s="14">
        <v>16569966</v>
      </c>
      <c r="J25" s="15">
        <f t="shared" si="7"/>
        <v>16569966</v>
      </c>
      <c r="K25" s="15">
        <v>16569966</v>
      </c>
      <c r="L25" s="15">
        <v>0</v>
      </c>
      <c r="M25" s="15">
        <v>0</v>
      </c>
      <c r="N25" s="16">
        <v>0</v>
      </c>
      <c r="O25" s="14">
        <f t="shared" si="11"/>
        <v>94786426</v>
      </c>
      <c r="P25" s="15"/>
      <c r="Q25" s="41" t="b">
        <f t="shared" si="8"/>
        <v>1</v>
      </c>
      <c r="R25" t="b">
        <f t="shared" si="9"/>
        <v>1</v>
      </c>
      <c r="S25" t="b">
        <f t="shared" si="5"/>
        <v>1</v>
      </c>
    </row>
    <row r="26" spans="1:19" ht="16.899999999999999" customHeight="1" thickBot="1" x14ac:dyDescent="0.3">
      <c r="A26" s="11" t="s">
        <v>50</v>
      </c>
      <c r="B26" s="23" t="s">
        <v>19</v>
      </c>
      <c r="C26" s="12" t="s">
        <v>32</v>
      </c>
      <c r="D26" s="13">
        <f t="shared" si="10"/>
        <v>129804588</v>
      </c>
      <c r="E26" s="15"/>
      <c r="F26" s="15"/>
      <c r="G26" s="15">
        <v>129804588</v>
      </c>
      <c r="H26" s="15"/>
      <c r="I26" s="14">
        <v>27498783</v>
      </c>
      <c r="J26" s="15">
        <f t="shared" si="7"/>
        <v>27498783</v>
      </c>
      <c r="K26" s="15">
        <v>27498783</v>
      </c>
      <c r="L26" s="15">
        <v>0</v>
      </c>
      <c r="M26" s="15">
        <v>0</v>
      </c>
      <c r="N26" s="16">
        <v>0</v>
      </c>
      <c r="O26" s="14">
        <f t="shared" si="11"/>
        <v>157303371</v>
      </c>
      <c r="P26" s="15"/>
      <c r="Q26" s="41" t="b">
        <f t="shared" si="8"/>
        <v>1</v>
      </c>
      <c r="R26" t="b">
        <f t="shared" si="9"/>
        <v>1</v>
      </c>
      <c r="S26" t="b">
        <f t="shared" si="5"/>
        <v>1</v>
      </c>
    </row>
    <row r="27" spans="1:19" ht="16.899999999999999" customHeight="1" thickBot="1" x14ac:dyDescent="0.3">
      <c r="A27" s="11" t="s">
        <v>51</v>
      </c>
      <c r="B27" s="23" t="s">
        <v>20</v>
      </c>
      <c r="C27" s="12" t="s">
        <v>32</v>
      </c>
      <c r="D27" s="13">
        <f t="shared" si="10"/>
        <v>35047239</v>
      </c>
      <c r="E27" s="15"/>
      <c r="F27" s="15"/>
      <c r="G27" s="15">
        <v>35047239</v>
      </c>
      <c r="H27" s="15"/>
      <c r="I27" s="14">
        <v>7424672</v>
      </c>
      <c r="J27" s="15">
        <f t="shared" si="7"/>
        <v>7424672</v>
      </c>
      <c r="K27" s="15">
        <v>7424672</v>
      </c>
      <c r="L27" s="15">
        <v>0</v>
      </c>
      <c r="M27" s="15">
        <v>0</v>
      </c>
      <c r="N27" s="16">
        <v>0</v>
      </c>
      <c r="O27" s="14">
        <f t="shared" si="11"/>
        <v>42471911</v>
      </c>
      <c r="P27" s="15"/>
      <c r="Q27" s="41" t="b">
        <f t="shared" si="8"/>
        <v>1</v>
      </c>
      <c r="R27" t="b">
        <f t="shared" si="9"/>
        <v>1</v>
      </c>
      <c r="S27" t="b">
        <f t="shared" si="5"/>
        <v>1</v>
      </c>
    </row>
    <row r="28" spans="1:19" ht="16.899999999999999" customHeight="1" thickBot="1" x14ac:dyDescent="0.3">
      <c r="A28" s="11" t="s">
        <v>52</v>
      </c>
      <c r="B28" s="23" t="s">
        <v>20</v>
      </c>
      <c r="C28" s="12" t="s">
        <v>32</v>
      </c>
      <c r="D28" s="13">
        <f t="shared" si="10"/>
        <v>193923511</v>
      </c>
      <c r="E28" s="15"/>
      <c r="F28" s="15"/>
      <c r="G28" s="15">
        <v>193923511</v>
      </c>
      <c r="H28" s="15"/>
      <c r="I28" s="14">
        <v>41082219</v>
      </c>
      <c r="J28" s="15">
        <f t="shared" si="7"/>
        <v>41082219</v>
      </c>
      <c r="K28" s="15">
        <v>41082219</v>
      </c>
      <c r="L28" s="15">
        <v>0</v>
      </c>
      <c r="M28" s="15">
        <v>0</v>
      </c>
      <c r="N28" s="16">
        <v>0</v>
      </c>
      <c r="O28" s="14">
        <f t="shared" si="11"/>
        <v>235005730</v>
      </c>
      <c r="P28" s="15"/>
      <c r="Q28" s="41" t="b">
        <f t="shared" si="8"/>
        <v>1</v>
      </c>
      <c r="R28" t="b">
        <f t="shared" si="9"/>
        <v>1</v>
      </c>
      <c r="S28" t="b">
        <f t="shared" si="5"/>
        <v>1</v>
      </c>
    </row>
    <row r="29" spans="1:19" ht="16.899999999999999" customHeight="1" thickBot="1" x14ac:dyDescent="0.3">
      <c r="A29" s="11" t="s">
        <v>53</v>
      </c>
      <c r="B29" s="23" t="s">
        <v>20</v>
      </c>
      <c r="C29" s="12" t="s">
        <v>32</v>
      </c>
      <c r="D29" s="13">
        <f t="shared" si="10"/>
        <v>28093447</v>
      </c>
      <c r="E29" s="15"/>
      <c r="F29" s="15"/>
      <c r="G29" s="15">
        <v>28093447</v>
      </c>
      <c r="H29" s="15"/>
      <c r="I29" s="14">
        <v>5951528</v>
      </c>
      <c r="J29" s="15">
        <f t="shared" si="7"/>
        <v>5951528</v>
      </c>
      <c r="K29" s="15">
        <v>5951528</v>
      </c>
      <c r="L29" s="15">
        <v>0</v>
      </c>
      <c r="M29" s="15">
        <v>0</v>
      </c>
      <c r="N29" s="16">
        <v>0</v>
      </c>
      <c r="O29" s="14">
        <f t="shared" si="11"/>
        <v>34044975</v>
      </c>
      <c r="P29" s="15"/>
      <c r="Q29" s="41" t="b">
        <f t="shared" si="8"/>
        <v>1</v>
      </c>
      <c r="R29" t="b">
        <f t="shared" si="9"/>
        <v>1</v>
      </c>
      <c r="S29" t="b">
        <f t="shared" si="5"/>
        <v>1</v>
      </c>
    </row>
    <row r="30" spans="1:19" ht="16.899999999999999" customHeight="1" thickBot="1" x14ac:dyDescent="0.3">
      <c r="A30" s="11" t="s">
        <v>54</v>
      </c>
      <c r="B30" s="23" t="s">
        <v>20</v>
      </c>
      <c r="C30" s="12" t="s">
        <v>32</v>
      </c>
      <c r="D30" s="13">
        <f t="shared" si="10"/>
        <v>43750636</v>
      </c>
      <c r="E30" s="15"/>
      <c r="F30" s="15"/>
      <c r="G30" s="15">
        <v>43750636</v>
      </c>
      <c r="H30" s="15"/>
      <c r="I30" s="14">
        <v>9268465</v>
      </c>
      <c r="J30" s="15">
        <f t="shared" si="7"/>
        <v>9268465</v>
      </c>
      <c r="K30" s="15">
        <v>9268465</v>
      </c>
      <c r="L30" s="15">
        <v>0</v>
      </c>
      <c r="M30" s="15">
        <v>0</v>
      </c>
      <c r="N30" s="16">
        <v>0</v>
      </c>
      <c r="O30" s="14">
        <f t="shared" si="11"/>
        <v>53019101</v>
      </c>
      <c r="P30" s="15"/>
      <c r="Q30" s="41" t="b">
        <f t="shared" si="8"/>
        <v>1</v>
      </c>
      <c r="R30" t="b">
        <f t="shared" si="9"/>
        <v>1</v>
      </c>
      <c r="S30" t="b">
        <f t="shared" si="5"/>
        <v>1</v>
      </c>
    </row>
    <row r="31" spans="1:19" ht="16.899999999999999" customHeight="1" thickBot="1" x14ac:dyDescent="0.3">
      <c r="A31" s="11" t="s">
        <v>55</v>
      </c>
      <c r="B31" s="23" t="s">
        <v>20</v>
      </c>
      <c r="C31" s="12" t="s">
        <v>32</v>
      </c>
      <c r="D31" s="13">
        <f t="shared" si="10"/>
        <v>110593509</v>
      </c>
      <c r="E31" s="15"/>
      <c r="F31" s="15"/>
      <c r="G31" s="15">
        <v>110593509</v>
      </c>
      <c r="H31" s="15"/>
      <c r="I31" s="14">
        <v>23428963</v>
      </c>
      <c r="J31" s="15">
        <f t="shared" si="7"/>
        <v>22749412</v>
      </c>
      <c r="K31" s="15">
        <v>22749412</v>
      </c>
      <c r="L31" s="15">
        <v>0</v>
      </c>
      <c r="M31" s="15">
        <v>0</v>
      </c>
      <c r="N31" s="16">
        <v>679551</v>
      </c>
      <c r="O31" s="14">
        <f t="shared" si="11"/>
        <v>134022472</v>
      </c>
      <c r="P31" s="15"/>
      <c r="Q31" s="41" t="b">
        <f t="shared" si="8"/>
        <v>1</v>
      </c>
      <c r="R31" t="b">
        <f t="shared" si="9"/>
        <v>1</v>
      </c>
      <c r="S31" t="b">
        <f t="shared" si="5"/>
        <v>1</v>
      </c>
    </row>
    <row r="32" spans="1:19" ht="16.899999999999999" customHeight="1" thickBot="1" x14ac:dyDescent="0.3">
      <c r="A32" s="11" t="s">
        <v>56</v>
      </c>
      <c r="B32" s="23" t="s">
        <v>20</v>
      </c>
      <c r="C32" s="12" t="s">
        <v>32</v>
      </c>
      <c r="D32" s="13">
        <f t="shared" si="10"/>
        <v>138551191</v>
      </c>
      <c r="E32" s="15"/>
      <c r="F32" s="15"/>
      <c r="G32" s="15">
        <v>138551191</v>
      </c>
      <c r="H32" s="15"/>
      <c r="I32" s="14">
        <v>29351730</v>
      </c>
      <c r="J32" s="15">
        <f t="shared" si="7"/>
        <v>24314643</v>
      </c>
      <c r="K32" s="15">
        <v>24314643</v>
      </c>
      <c r="L32" s="15">
        <v>0</v>
      </c>
      <c r="M32" s="15">
        <v>0</v>
      </c>
      <c r="N32" s="16">
        <v>5037087</v>
      </c>
      <c r="O32" s="14">
        <f t="shared" si="11"/>
        <v>167902921</v>
      </c>
      <c r="P32" s="15"/>
      <c r="Q32" s="41" t="b">
        <f t="shared" si="8"/>
        <v>1</v>
      </c>
      <c r="R32" t="b">
        <f t="shared" si="9"/>
        <v>1</v>
      </c>
      <c r="S32" t="b">
        <f t="shared" si="5"/>
        <v>1</v>
      </c>
    </row>
    <row r="33" spans="1:19" ht="16.899999999999999" customHeight="1" thickBot="1" x14ac:dyDescent="0.3">
      <c r="A33" s="81" t="s">
        <v>57</v>
      </c>
      <c r="B33" s="67" t="s">
        <v>16</v>
      </c>
      <c r="C33" s="47" t="s">
        <v>29</v>
      </c>
      <c r="D33" s="48">
        <f>G33</f>
        <v>665657045</v>
      </c>
      <c r="E33" s="48"/>
      <c r="F33" s="48"/>
      <c r="G33" s="48">
        <v>665657045</v>
      </c>
      <c r="H33" s="49"/>
      <c r="I33" s="49">
        <v>117468891</v>
      </c>
      <c r="J33" s="50">
        <f t="shared" si="7"/>
        <v>117308136</v>
      </c>
      <c r="K33" s="49">
        <v>117308136</v>
      </c>
      <c r="L33" s="49">
        <v>0</v>
      </c>
      <c r="M33" s="49">
        <v>0</v>
      </c>
      <c r="N33" s="49">
        <v>160755</v>
      </c>
      <c r="O33" s="49">
        <f>D33+I33</f>
        <v>783125936</v>
      </c>
      <c r="P33" s="49"/>
      <c r="Q33" s="41" t="b">
        <f t="shared" si="8"/>
        <v>1</v>
      </c>
      <c r="R33" t="b">
        <f t="shared" si="9"/>
        <v>1</v>
      </c>
      <c r="S33" t="b">
        <f t="shared" si="5"/>
        <v>1</v>
      </c>
    </row>
    <row r="34" spans="1:19" ht="16.899999999999999" customHeight="1" thickBot="1" x14ac:dyDescent="0.3">
      <c r="A34" s="82"/>
      <c r="B34" s="68"/>
      <c r="C34" s="47" t="s">
        <v>30</v>
      </c>
      <c r="D34" s="48">
        <f t="shared" ref="D34:D39" si="12">G34</f>
        <v>19562618</v>
      </c>
      <c r="E34" s="49"/>
      <c r="F34" s="49"/>
      <c r="G34" s="49">
        <v>19562618</v>
      </c>
      <c r="H34" s="49"/>
      <c r="I34" s="49">
        <v>19562618</v>
      </c>
      <c r="J34" s="50">
        <f t="shared" si="7"/>
        <v>19535847</v>
      </c>
      <c r="K34" s="49">
        <v>19535847</v>
      </c>
      <c r="L34" s="49">
        <v>0</v>
      </c>
      <c r="M34" s="49">
        <v>0</v>
      </c>
      <c r="N34" s="49">
        <v>26771</v>
      </c>
      <c r="O34" s="49">
        <f t="shared" ref="O34:O39" si="13">D34+I34</f>
        <v>39125236</v>
      </c>
      <c r="P34" s="49"/>
      <c r="Q34" s="41" t="b">
        <f t="shared" si="8"/>
        <v>1</v>
      </c>
      <c r="R34" t="b">
        <f t="shared" si="9"/>
        <v>1</v>
      </c>
      <c r="S34" t="b">
        <f t="shared" si="5"/>
        <v>1</v>
      </c>
    </row>
    <row r="35" spans="1:19" ht="16.899999999999999" customHeight="1" thickBot="1" x14ac:dyDescent="0.3">
      <c r="A35" s="82"/>
      <c r="B35" s="68"/>
      <c r="C35" s="47" t="s">
        <v>31</v>
      </c>
      <c r="D35" s="48">
        <f t="shared" si="12"/>
        <v>37515902</v>
      </c>
      <c r="E35" s="49"/>
      <c r="F35" s="49"/>
      <c r="G35" s="49">
        <v>37515902</v>
      </c>
      <c r="H35" s="49"/>
      <c r="I35" s="49">
        <v>16078244</v>
      </c>
      <c r="J35" s="50">
        <f t="shared" si="7"/>
        <v>16056241</v>
      </c>
      <c r="K35" s="49">
        <v>16056241</v>
      </c>
      <c r="L35" s="49">
        <v>0</v>
      </c>
      <c r="M35" s="49">
        <v>0</v>
      </c>
      <c r="N35" s="49">
        <v>22003</v>
      </c>
      <c r="O35" s="49">
        <f t="shared" si="13"/>
        <v>53594146</v>
      </c>
      <c r="P35" s="49"/>
      <c r="Q35" s="41" t="b">
        <f t="shared" si="8"/>
        <v>1</v>
      </c>
      <c r="R35" t="b">
        <f t="shared" si="9"/>
        <v>1</v>
      </c>
      <c r="S35" t="b">
        <f t="shared" si="5"/>
        <v>1</v>
      </c>
    </row>
    <row r="36" spans="1:19" ht="16.899999999999999" customHeight="1" thickBot="1" x14ac:dyDescent="0.3">
      <c r="A36" s="83"/>
      <c r="B36" s="69"/>
      <c r="C36" s="51" t="s">
        <v>32</v>
      </c>
      <c r="D36" s="52">
        <f>D33+D34+D35</f>
        <v>722735565</v>
      </c>
      <c r="E36" s="52">
        <f t="shared" ref="E36" si="14">E33+E34+E35</f>
        <v>0</v>
      </c>
      <c r="F36" s="52">
        <f t="shared" ref="F36" si="15">F33+F34+F35</f>
        <v>0</v>
      </c>
      <c r="G36" s="52">
        <f t="shared" ref="G36" si="16">G33+G34+G35</f>
        <v>722735565</v>
      </c>
      <c r="H36" s="52">
        <f t="shared" ref="H36" si="17">H33+H34+H35</f>
        <v>0</v>
      </c>
      <c r="I36" s="52">
        <f t="shared" ref="I36" si="18">I33+I34+I35</f>
        <v>153109753</v>
      </c>
      <c r="J36" s="52">
        <f t="shared" ref="J36" si="19">J33+J34+J35</f>
        <v>152900224</v>
      </c>
      <c r="K36" s="52">
        <f t="shared" ref="K36" si="20">K33+K34+K35</f>
        <v>152900224</v>
      </c>
      <c r="L36" s="52">
        <f t="shared" ref="L36" si="21">L33+L34+L35</f>
        <v>0</v>
      </c>
      <c r="M36" s="52">
        <f t="shared" ref="M36" si="22">M33+M34+M35</f>
        <v>0</v>
      </c>
      <c r="N36" s="52">
        <f t="shared" ref="N36" si="23">N33+N34+N35</f>
        <v>209529</v>
      </c>
      <c r="O36" s="52">
        <f t="shared" ref="O36" si="24">O33+O34+O35</f>
        <v>875845318</v>
      </c>
      <c r="P36" s="52">
        <f t="shared" ref="P36" si="25">P33+P34+P35</f>
        <v>0</v>
      </c>
      <c r="Q36" s="41" t="b">
        <f t="shared" si="8"/>
        <v>1</v>
      </c>
      <c r="R36" t="b">
        <f t="shared" si="9"/>
        <v>1</v>
      </c>
      <c r="S36" t="b">
        <f t="shared" si="5"/>
        <v>1</v>
      </c>
    </row>
    <row r="37" spans="1:19" ht="16.899999999999999" customHeight="1" thickBot="1" x14ac:dyDescent="0.3">
      <c r="A37" s="11" t="s">
        <v>58</v>
      </c>
      <c r="B37" s="23" t="s">
        <v>16</v>
      </c>
      <c r="C37" s="12" t="s">
        <v>32</v>
      </c>
      <c r="D37" s="13">
        <f t="shared" si="12"/>
        <v>704273643</v>
      </c>
      <c r="E37" s="15"/>
      <c r="F37" s="15"/>
      <c r="G37" s="15">
        <v>704273643</v>
      </c>
      <c r="H37" s="15"/>
      <c r="I37" s="43">
        <v>149198640</v>
      </c>
      <c r="J37" s="44">
        <f t="shared" ref="J37:J42" si="26">K37+L37+M37</f>
        <v>149198640</v>
      </c>
      <c r="K37" s="44">
        <v>149198640</v>
      </c>
      <c r="L37" s="44">
        <v>0</v>
      </c>
      <c r="M37" s="44">
        <v>0</v>
      </c>
      <c r="N37" s="45">
        <v>0</v>
      </c>
      <c r="O37" s="43">
        <f t="shared" si="13"/>
        <v>853472283</v>
      </c>
      <c r="P37" s="15"/>
      <c r="Q37" s="41" t="b">
        <f t="shared" si="8"/>
        <v>1</v>
      </c>
      <c r="R37" t="b">
        <f t="shared" si="9"/>
        <v>1</v>
      </c>
      <c r="S37" t="b">
        <f t="shared" si="5"/>
        <v>1</v>
      </c>
    </row>
    <row r="38" spans="1:19" ht="16.899999999999999" customHeight="1" thickBot="1" x14ac:dyDescent="0.3">
      <c r="A38" s="11" t="s">
        <v>59</v>
      </c>
      <c r="B38" s="23" t="s">
        <v>16</v>
      </c>
      <c r="C38" s="12" t="s">
        <v>32</v>
      </c>
      <c r="D38" s="13">
        <f t="shared" si="12"/>
        <v>5763324</v>
      </c>
      <c r="E38" s="15"/>
      <c r="F38" s="15"/>
      <c r="G38" s="15">
        <v>5763324</v>
      </c>
      <c r="H38" s="15"/>
      <c r="I38" s="43">
        <v>1220947</v>
      </c>
      <c r="J38" s="44">
        <f t="shared" si="26"/>
        <v>1011418</v>
      </c>
      <c r="K38" s="44">
        <v>1011418</v>
      </c>
      <c r="L38" s="44">
        <v>0</v>
      </c>
      <c r="M38" s="44">
        <v>0</v>
      </c>
      <c r="N38" s="45">
        <v>209529</v>
      </c>
      <c r="O38" s="43">
        <f t="shared" si="13"/>
        <v>6984271</v>
      </c>
      <c r="P38" s="15"/>
      <c r="Q38" s="41" t="b">
        <f t="shared" si="8"/>
        <v>1</v>
      </c>
      <c r="R38" t="b">
        <f t="shared" si="9"/>
        <v>1</v>
      </c>
      <c r="S38" t="b">
        <f t="shared" si="5"/>
        <v>1</v>
      </c>
    </row>
    <row r="39" spans="1:19" ht="16.899999999999999" customHeight="1" thickBot="1" x14ac:dyDescent="0.3">
      <c r="A39" s="11" t="s">
        <v>60</v>
      </c>
      <c r="B39" s="23" t="s">
        <v>16</v>
      </c>
      <c r="C39" s="12" t="s">
        <v>32</v>
      </c>
      <c r="D39" s="13">
        <f t="shared" si="12"/>
        <v>12698598</v>
      </c>
      <c r="E39" s="15"/>
      <c r="F39" s="15"/>
      <c r="G39" s="15">
        <v>12698598</v>
      </c>
      <c r="H39" s="15"/>
      <c r="I39" s="43">
        <v>2690166</v>
      </c>
      <c r="J39" s="44">
        <f t="shared" si="26"/>
        <v>2690166</v>
      </c>
      <c r="K39" s="44">
        <v>2690166</v>
      </c>
      <c r="L39" s="44">
        <v>0</v>
      </c>
      <c r="M39" s="44">
        <v>0</v>
      </c>
      <c r="N39" s="45">
        <v>0</v>
      </c>
      <c r="O39" s="43">
        <f t="shared" si="13"/>
        <v>15388764</v>
      </c>
      <c r="P39" s="15"/>
      <c r="Q39" s="41" t="b">
        <f t="shared" si="8"/>
        <v>1</v>
      </c>
      <c r="R39" t="b">
        <f t="shared" si="9"/>
        <v>1</v>
      </c>
      <c r="S39" t="b">
        <f t="shared" si="5"/>
        <v>1</v>
      </c>
    </row>
    <row r="40" spans="1:19" ht="16.899999999999999" customHeight="1" thickBot="1" x14ac:dyDescent="0.3">
      <c r="A40" s="81" t="s">
        <v>61</v>
      </c>
      <c r="B40" s="67" t="s">
        <v>103</v>
      </c>
      <c r="C40" s="47" t="s">
        <v>29</v>
      </c>
      <c r="D40" s="48">
        <f>G40</f>
        <v>638118062</v>
      </c>
      <c r="E40" s="48"/>
      <c r="F40" s="48"/>
      <c r="G40" s="48">
        <v>638118062</v>
      </c>
      <c r="H40" s="49"/>
      <c r="I40" s="49">
        <v>112609070</v>
      </c>
      <c r="J40" s="50">
        <f t="shared" si="26"/>
        <v>109215136</v>
      </c>
      <c r="K40" s="49">
        <v>106392863</v>
      </c>
      <c r="L40" s="49">
        <v>0</v>
      </c>
      <c r="M40" s="49">
        <v>2822273</v>
      </c>
      <c r="N40" s="49">
        <v>3393934</v>
      </c>
      <c r="O40" s="49">
        <f>D40+I40</f>
        <v>750727132</v>
      </c>
      <c r="P40" s="49"/>
      <c r="Q40" s="41" t="b">
        <f t="shared" si="8"/>
        <v>1</v>
      </c>
      <c r="R40" t="b">
        <f t="shared" si="9"/>
        <v>1</v>
      </c>
      <c r="S40" t="b">
        <f t="shared" si="5"/>
        <v>1</v>
      </c>
    </row>
    <row r="41" spans="1:19" ht="16.899999999999999" customHeight="1" thickBot="1" x14ac:dyDescent="0.3">
      <c r="A41" s="82"/>
      <c r="B41" s="68"/>
      <c r="C41" s="47" t="s">
        <v>30</v>
      </c>
      <c r="D41" s="48">
        <f t="shared" ref="D41:D50" si="27">G41</f>
        <v>18753291</v>
      </c>
      <c r="E41" s="49"/>
      <c r="F41" s="49"/>
      <c r="G41" s="49">
        <v>18753291</v>
      </c>
      <c r="H41" s="49"/>
      <c r="I41" s="49">
        <v>18753291</v>
      </c>
      <c r="J41" s="50">
        <f t="shared" si="26"/>
        <v>18188084</v>
      </c>
      <c r="K41" s="49">
        <v>17718078</v>
      </c>
      <c r="L41" s="49">
        <v>0</v>
      </c>
      <c r="M41" s="49">
        <v>470006</v>
      </c>
      <c r="N41" s="49">
        <v>565207</v>
      </c>
      <c r="O41" s="49">
        <f t="shared" ref="O41:O50" si="28">D41+I41</f>
        <v>37506582</v>
      </c>
      <c r="P41" s="49"/>
      <c r="Q41" s="41" t="b">
        <f t="shared" si="8"/>
        <v>1</v>
      </c>
      <c r="R41" t="b">
        <f t="shared" si="9"/>
        <v>1</v>
      </c>
      <c r="S41" t="b">
        <f t="shared" si="5"/>
        <v>1</v>
      </c>
    </row>
    <row r="42" spans="1:19" ht="16.899999999999999" customHeight="1" thickBot="1" x14ac:dyDescent="0.3">
      <c r="A42" s="82"/>
      <c r="B42" s="68"/>
      <c r="C42" s="47" t="s">
        <v>31</v>
      </c>
      <c r="D42" s="48">
        <f t="shared" si="27"/>
        <v>35963827</v>
      </c>
      <c r="E42" s="49"/>
      <c r="F42" s="49"/>
      <c r="G42" s="49">
        <v>35963827</v>
      </c>
      <c r="H42" s="49"/>
      <c r="I42" s="49">
        <v>15413069</v>
      </c>
      <c r="J42" s="50">
        <f t="shared" si="26"/>
        <v>14948533</v>
      </c>
      <c r="K42" s="49">
        <v>14562242</v>
      </c>
      <c r="L42" s="49">
        <v>0</v>
      </c>
      <c r="M42" s="49">
        <v>386291</v>
      </c>
      <c r="N42" s="49">
        <v>464536</v>
      </c>
      <c r="O42" s="49">
        <f t="shared" si="28"/>
        <v>51376896</v>
      </c>
      <c r="P42" s="49"/>
      <c r="Q42" s="41" t="b">
        <f t="shared" si="8"/>
        <v>1</v>
      </c>
      <c r="R42" t="b">
        <f t="shared" si="9"/>
        <v>1</v>
      </c>
      <c r="S42" t="b">
        <f t="shared" si="5"/>
        <v>1</v>
      </c>
    </row>
    <row r="43" spans="1:19" ht="16.899999999999999" customHeight="1" thickBot="1" x14ac:dyDescent="0.3">
      <c r="A43" s="83"/>
      <c r="B43" s="69"/>
      <c r="C43" s="51" t="s">
        <v>32</v>
      </c>
      <c r="D43" s="52">
        <f>D40+D41+D42</f>
        <v>692835180</v>
      </c>
      <c r="E43" s="52">
        <f t="shared" ref="E43" si="29">E40+E41+E42</f>
        <v>0</v>
      </c>
      <c r="F43" s="52">
        <f t="shared" ref="F43" si="30">F40+F41+F42</f>
        <v>0</v>
      </c>
      <c r="G43" s="52">
        <f t="shared" ref="G43" si="31">G40+G41+G42</f>
        <v>692835180</v>
      </c>
      <c r="H43" s="52">
        <f t="shared" ref="H43" si="32">H40+H41+H42</f>
        <v>0</v>
      </c>
      <c r="I43" s="52">
        <f t="shared" ref="I43" si="33">I40+I41+I42</f>
        <v>146775430</v>
      </c>
      <c r="J43" s="52">
        <f t="shared" ref="J43" si="34">J40+J41+J42</f>
        <v>142351753</v>
      </c>
      <c r="K43" s="52">
        <f t="shared" ref="K43" si="35">K40+K41+K42</f>
        <v>138673183</v>
      </c>
      <c r="L43" s="52">
        <f t="shared" ref="L43" si="36">L40+L41+L42</f>
        <v>0</v>
      </c>
      <c r="M43" s="52">
        <f t="shared" ref="M43" si="37">M40+M41+M42</f>
        <v>3678570</v>
      </c>
      <c r="N43" s="52">
        <f t="shared" ref="N43" si="38">N40+N41+N42</f>
        <v>4423677</v>
      </c>
      <c r="O43" s="52">
        <f t="shared" ref="O43" si="39">O40+O41+O42</f>
        <v>839610610</v>
      </c>
      <c r="P43" s="52">
        <f t="shared" ref="P43" si="40">P40+P41+P42</f>
        <v>0</v>
      </c>
      <c r="Q43" s="41" t="b">
        <f t="shared" si="8"/>
        <v>1</v>
      </c>
      <c r="R43" t="b">
        <f t="shared" si="9"/>
        <v>1</v>
      </c>
      <c r="S43" t="b">
        <f t="shared" si="5"/>
        <v>1</v>
      </c>
    </row>
    <row r="44" spans="1:19" ht="16.899999999999999" customHeight="1" thickBot="1" x14ac:dyDescent="0.3">
      <c r="A44" s="11" t="s">
        <v>62</v>
      </c>
      <c r="B44" s="23" t="s">
        <v>19</v>
      </c>
      <c r="C44" s="12" t="s">
        <v>32</v>
      </c>
      <c r="D44" s="13">
        <f t="shared" si="27"/>
        <v>148348101</v>
      </c>
      <c r="E44" s="15"/>
      <c r="F44" s="15"/>
      <c r="G44" s="15">
        <v>148348101</v>
      </c>
      <c r="H44" s="15"/>
      <c r="I44" s="14">
        <v>31427180</v>
      </c>
      <c r="J44" s="15">
        <f t="shared" ref="J44:J71" si="41">K44+L44+M44</f>
        <v>29712492</v>
      </c>
      <c r="K44" s="15">
        <v>26033922</v>
      </c>
      <c r="L44" s="15">
        <v>0</v>
      </c>
      <c r="M44" s="15">
        <v>3678570</v>
      </c>
      <c r="N44" s="16">
        <v>1714688</v>
      </c>
      <c r="O44" s="14">
        <f t="shared" si="28"/>
        <v>179775281</v>
      </c>
      <c r="P44" s="15"/>
      <c r="Q44" s="41" t="b">
        <f t="shared" si="8"/>
        <v>1</v>
      </c>
      <c r="R44" t="b">
        <f t="shared" si="9"/>
        <v>1</v>
      </c>
      <c r="S44" t="b">
        <f t="shared" si="5"/>
        <v>1</v>
      </c>
    </row>
    <row r="45" spans="1:19" ht="16.899999999999999" customHeight="1" thickBot="1" x14ac:dyDescent="0.3">
      <c r="A45" s="11" t="s">
        <v>63</v>
      </c>
      <c r="B45" s="23" t="s">
        <v>21</v>
      </c>
      <c r="C45" s="12" t="s">
        <v>32</v>
      </c>
      <c r="D45" s="13">
        <f t="shared" si="27"/>
        <v>13943980</v>
      </c>
      <c r="E45" s="15"/>
      <c r="F45" s="15"/>
      <c r="G45" s="15">
        <v>13943980</v>
      </c>
      <c r="H45" s="15"/>
      <c r="I45" s="14">
        <v>2953997</v>
      </c>
      <c r="J45" s="15">
        <f t="shared" si="41"/>
        <v>2953997</v>
      </c>
      <c r="K45" s="15">
        <v>2953997</v>
      </c>
      <c r="L45" s="15">
        <v>0</v>
      </c>
      <c r="M45" s="15">
        <v>0</v>
      </c>
      <c r="N45" s="16">
        <v>0</v>
      </c>
      <c r="O45" s="14">
        <f t="shared" si="28"/>
        <v>16897977</v>
      </c>
      <c r="P45" s="15"/>
      <c r="Q45" s="41" t="b">
        <f t="shared" si="8"/>
        <v>1</v>
      </c>
      <c r="R45" t="b">
        <f t="shared" si="9"/>
        <v>1</v>
      </c>
      <c r="S45" t="b">
        <f t="shared" si="5"/>
        <v>1</v>
      </c>
    </row>
    <row r="46" spans="1:19" ht="16.899999999999999" customHeight="1" thickBot="1" x14ac:dyDescent="0.3">
      <c r="A46" s="11" t="s">
        <v>64</v>
      </c>
      <c r="B46" s="23" t="s">
        <v>21</v>
      </c>
      <c r="C46" s="12" t="s">
        <v>32</v>
      </c>
      <c r="D46" s="13">
        <f t="shared" si="27"/>
        <v>51921835</v>
      </c>
      <c r="E46" s="15"/>
      <c r="F46" s="15"/>
      <c r="G46" s="15">
        <v>51921835</v>
      </c>
      <c r="H46" s="15"/>
      <c r="I46" s="14">
        <v>10999513</v>
      </c>
      <c r="J46" s="15">
        <f t="shared" si="41"/>
        <v>10999513</v>
      </c>
      <c r="K46" s="15">
        <v>10999513</v>
      </c>
      <c r="L46" s="15">
        <v>0</v>
      </c>
      <c r="M46" s="15">
        <v>0</v>
      </c>
      <c r="N46" s="16">
        <v>0</v>
      </c>
      <c r="O46" s="14">
        <f t="shared" si="28"/>
        <v>62921348</v>
      </c>
      <c r="P46" s="15"/>
      <c r="Q46" s="41" t="b">
        <f t="shared" si="8"/>
        <v>1</v>
      </c>
      <c r="R46" t="b">
        <f t="shared" si="9"/>
        <v>1</v>
      </c>
      <c r="S46" t="b">
        <f t="shared" si="5"/>
        <v>1</v>
      </c>
    </row>
    <row r="47" spans="1:19" ht="16.899999999999999" customHeight="1" thickBot="1" x14ac:dyDescent="0.3">
      <c r="A47" s="11" t="s">
        <v>64</v>
      </c>
      <c r="B47" s="23" t="s">
        <v>24</v>
      </c>
      <c r="C47" s="12" t="s">
        <v>32</v>
      </c>
      <c r="D47" s="13">
        <f t="shared" si="27"/>
        <v>40310669</v>
      </c>
      <c r="E47" s="15"/>
      <c r="F47" s="15"/>
      <c r="G47" s="15">
        <v>40310669</v>
      </c>
      <c r="H47" s="15"/>
      <c r="I47" s="14">
        <v>8539717</v>
      </c>
      <c r="J47" s="15">
        <f t="shared" si="41"/>
        <v>8539717</v>
      </c>
      <c r="K47" s="15">
        <v>8539717</v>
      </c>
      <c r="L47" s="15">
        <v>0</v>
      </c>
      <c r="M47" s="15">
        <v>0</v>
      </c>
      <c r="N47" s="16">
        <v>0</v>
      </c>
      <c r="O47" s="14">
        <f t="shared" si="28"/>
        <v>48850386</v>
      </c>
      <c r="P47" s="15"/>
      <c r="Q47" s="41" t="b">
        <f t="shared" si="8"/>
        <v>1</v>
      </c>
      <c r="R47" t="b">
        <f t="shared" si="9"/>
        <v>1</v>
      </c>
      <c r="S47" t="b">
        <f t="shared" si="5"/>
        <v>1</v>
      </c>
    </row>
    <row r="48" spans="1:19" ht="16.899999999999999" customHeight="1" thickBot="1" x14ac:dyDescent="0.3">
      <c r="A48" s="11" t="s">
        <v>65</v>
      </c>
      <c r="B48" s="23" t="s">
        <v>21</v>
      </c>
      <c r="C48" s="12" t="s">
        <v>32</v>
      </c>
      <c r="D48" s="13">
        <f t="shared" si="27"/>
        <v>305967957</v>
      </c>
      <c r="E48" s="15"/>
      <c r="F48" s="15"/>
      <c r="G48" s="15">
        <v>305967957</v>
      </c>
      <c r="H48" s="15"/>
      <c r="I48" s="14">
        <v>64818560</v>
      </c>
      <c r="J48" s="15">
        <f t="shared" si="41"/>
        <v>62109571</v>
      </c>
      <c r="K48" s="15">
        <v>62109571</v>
      </c>
      <c r="L48" s="15">
        <v>0</v>
      </c>
      <c r="M48" s="15">
        <v>0</v>
      </c>
      <c r="N48" s="16">
        <v>2708989</v>
      </c>
      <c r="O48" s="14">
        <f t="shared" si="28"/>
        <v>370786517</v>
      </c>
      <c r="P48" s="15"/>
      <c r="Q48" s="41" t="b">
        <f t="shared" si="8"/>
        <v>1</v>
      </c>
      <c r="R48" t="b">
        <f t="shared" si="9"/>
        <v>1</v>
      </c>
      <c r="S48" t="b">
        <f t="shared" si="5"/>
        <v>1</v>
      </c>
    </row>
    <row r="49" spans="1:19" ht="16.899999999999999" customHeight="1" thickBot="1" x14ac:dyDescent="0.3">
      <c r="A49" s="11" t="s">
        <v>66</v>
      </c>
      <c r="B49" s="23" t="s">
        <v>21</v>
      </c>
      <c r="C49" s="12" t="s">
        <v>32</v>
      </c>
      <c r="D49" s="13">
        <f t="shared" si="27"/>
        <v>46358781</v>
      </c>
      <c r="E49" s="15"/>
      <c r="F49" s="15"/>
      <c r="G49" s="15">
        <v>46358781</v>
      </c>
      <c r="H49" s="15"/>
      <c r="I49" s="14">
        <v>9820994</v>
      </c>
      <c r="J49" s="15">
        <f t="shared" si="41"/>
        <v>9820994</v>
      </c>
      <c r="K49" s="15">
        <v>9820994</v>
      </c>
      <c r="L49" s="15">
        <v>0</v>
      </c>
      <c r="M49" s="15">
        <v>0</v>
      </c>
      <c r="N49" s="16">
        <v>0</v>
      </c>
      <c r="O49" s="14">
        <f t="shared" si="28"/>
        <v>56179775</v>
      </c>
      <c r="P49" s="15"/>
      <c r="Q49" s="41" t="b">
        <f t="shared" si="8"/>
        <v>1</v>
      </c>
      <c r="R49" t="b">
        <f t="shared" si="9"/>
        <v>1</v>
      </c>
      <c r="S49" t="b">
        <f t="shared" si="5"/>
        <v>1</v>
      </c>
    </row>
    <row r="50" spans="1:19" ht="16.899999999999999" customHeight="1" thickBot="1" x14ac:dyDescent="0.3">
      <c r="A50" s="11" t="s">
        <v>67</v>
      </c>
      <c r="B50" s="23" t="s">
        <v>24</v>
      </c>
      <c r="C50" s="12" t="s">
        <v>32</v>
      </c>
      <c r="D50" s="60">
        <f t="shared" si="27"/>
        <v>13907635</v>
      </c>
      <c r="E50" s="44"/>
      <c r="F50" s="44"/>
      <c r="G50" s="44">
        <v>13907635</v>
      </c>
      <c r="H50" s="44"/>
      <c r="I50" s="43">
        <v>2946298</v>
      </c>
      <c r="J50" s="44">
        <f t="shared" si="41"/>
        <v>2946298</v>
      </c>
      <c r="K50" s="44">
        <v>2946298</v>
      </c>
      <c r="L50" s="44">
        <v>0</v>
      </c>
      <c r="M50" s="44">
        <v>0</v>
      </c>
      <c r="N50" s="45">
        <v>0</v>
      </c>
      <c r="O50" s="43">
        <f t="shared" si="28"/>
        <v>16853933</v>
      </c>
      <c r="P50" s="15"/>
      <c r="Q50" s="41" t="b">
        <f t="shared" si="8"/>
        <v>1</v>
      </c>
      <c r="R50" t="b">
        <f t="shared" si="9"/>
        <v>1</v>
      </c>
      <c r="S50" t="b">
        <f t="shared" si="5"/>
        <v>1</v>
      </c>
    </row>
    <row r="51" spans="1:19" ht="16.899999999999999" customHeight="1" thickBot="1" x14ac:dyDescent="0.3">
      <c r="A51" s="11" t="s">
        <v>68</v>
      </c>
      <c r="B51" s="23" t="s">
        <v>24</v>
      </c>
      <c r="C51" s="12" t="s">
        <v>32</v>
      </c>
      <c r="D51" s="60">
        <f t="shared" ref="D51" si="42">G51</f>
        <v>72076222</v>
      </c>
      <c r="E51" s="44"/>
      <c r="F51" s="44"/>
      <c r="G51" s="44">
        <v>72076222</v>
      </c>
      <c r="H51" s="44"/>
      <c r="I51" s="43">
        <v>15269171</v>
      </c>
      <c r="J51" s="44">
        <f t="shared" si="41"/>
        <v>15269171</v>
      </c>
      <c r="K51" s="44">
        <v>15269171</v>
      </c>
      <c r="L51" s="44">
        <v>0</v>
      </c>
      <c r="M51" s="44">
        <v>0</v>
      </c>
      <c r="N51" s="45">
        <v>0</v>
      </c>
      <c r="O51" s="43">
        <f t="shared" ref="O51" si="43">D51+I51</f>
        <v>87345393</v>
      </c>
      <c r="P51" s="15"/>
      <c r="Q51" s="41" t="b">
        <f t="shared" si="8"/>
        <v>1</v>
      </c>
      <c r="R51" t="b">
        <f t="shared" si="9"/>
        <v>1</v>
      </c>
      <c r="S51" t="b">
        <f t="shared" si="5"/>
        <v>1</v>
      </c>
    </row>
    <row r="52" spans="1:19" ht="16.899999999999999" customHeight="1" thickBot="1" x14ac:dyDescent="0.3">
      <c r="A52" s="81" t="s">
        <v>69</v>
      </c>
      <c r="B52" s="67" t="s">
        <v>104</v>
      </c>
      <c r="C52" s="47" t="s">
        <v>29</v>
      </c>
      <c r="D52" s="61">
        <f>G52</f>
        <v>570634733</v>
      </c>
      <c r="E52" s="61"/>
      <c r="F52" s="61"/>
      <c r="G52" s="61">
        <v>570634733</v>
      </c>
      <c r="H52" s="59"/>
      <c r="I52" s="59">
        <v>100700247</v>
      </c>
      <c r="J52" s="62">
        <f>K52+L52+M52</f>
        <v>94261881</v>
      </c>
      <c r="K52" s="59">
        <f>73751340+196546</f>
        <v>73947886</v>
      </c>
      <c r="L52" s="59">
        <v>0</v>
      </c>
      <c r="M52" s="59">
        <v>20313995</v>
      </c>
      <c r="N52" s="59">
        <f>6634912-196546</f>
        <v>6438366</v>
      </c>
      <c r="O52" s="59">
        <f>D52+I52</f>
        <v>671334980</v>
      </c>
      <c r="P52" s="49"/>
      <c r="Q52" s="41" t="b">
        <f t="shared" si="8"/>
        <v>1</v>
      </c>
      <c r="R52" t="b">
        <f t="shared" si="9"/>
        <v>1</v>
      </c>
      <c r="S52" t="b">
        <f t="shared" si="5"/>
        <v>1</v>
      </c>
    </row>
    <row r="53" spans="1:19" ht="16.899999999999999" customHeight="1" thickBot="1" x14ac:dyDescent="0.3">
      <c r="A53" s="82"/>
      <c r="B53" s="68"/>
      <c r="C53" s="47" t="s">
        <v>30</v>
      </c>
      <c r="D53" s="61">
        <f t="shared" ref="D53:D62" si="44">G53</f>
        <v>16770061</v>
      </c>
      <c r="E53" s="59"/>
      <c r="F53" s="59"/>
      <c r="G53" s="59">
        <v>16770061</v>
      </c>
      <c r="H53" s="59"/>
      <c r="I53" s="59">
        <v>16770061</v>
      </c>
      <c r="J53" s="62">
        <f t="shared" si="41"/>
        <v>15697851</v>
      </c>
      <c r="K53" s="59">
        <f>12282139+32732</f>
        <v>12314871</v>
      </c>
      <c r="L53" s="59">
        <v>0</v>
      </c>
      <c r="M53" s="59">
        <v>3382980</v>
      </c>
      <c r="N53" s="59">
        <f>1104942-32732</f>
        <v>1072210</v>
      </c>
      <c r="O53" s="59">
        <f t="shared" ref="O53:O62" si="45">D53+I53</f>
        <v>33540122</v>
      </c>
      <c r="P53" s="49"/>
      <c r="Q53" s="41" t="b">
        <f t="shared" si="8"/>
        <v>1</v>
      </c>
      <c r="R53" t="b">
        <f t="shared" si="9"/>
        <v>1</v>
      </c>
      <c r="S53" t="b">
        <f t="shared" si="5"/>
        <v>1</v>
      </c>
    </row>
    <row r="54" spans="1:19" ht="16.899999999999999" customHeight="1" thickBot="1" x14ac:dyDescent="0.3">
      <c r="A54" s="82"/>
      <c r="B54" s="68"/>
      <c r="C54" s="47" t="s">
        <v>31</v>
      </c>
      <c r="D54" s="61">
        <f t="shared" si="44"/>
        <v>32160520</v>
      </c>
      <c r="E54" s="59"/>
      <c r="F54" s="59"/>
      <c r="G54" s="59">
        <v>32160520</v>
      </c>
      <c r="H54" s="59"/>
      <c r="I54" s="59">
        <v>13783080</v>
      </c>
      <c r="J54" s="62">
        <f t="shared" si="41"/>
        <v>12901846</v>
      </c>
      <c r="K54" s="59">
        <f>10094520+26902</f>
        <v>10121422</v>
      </c>
      <c r="L54" s="59">
        <v>0</v>
      </c>
      <c r="M54" s="59">
        <v>2780424</v>
      </c>
      <c r="N54" s="59">
        <f>908136-26902</f>
        <v>881234</v>
      </c>
      <c r="O54" s="59">
        <f t="shared" si="45"/>
        <v>45943600</v>
      </c>
      <c r="P54" s="49"/>
      <c r="Q54" s="41" t="b">
        <f t="shared" si="8"/>
        <v>1</v>
      </c>
      <c r="R54" t="b">
        <f t="shared" si="9"/>
        <v>1</v>
      </c>
      <c r="S54" t="b">
        <f t="shared" si="5"/>
        <v>1</v>
      </c>
    </row>
    <row r="55" spans="1:19" ht="16.899999999999999" customHeight="1" thickBot="1" x14ac:dyDescent="0.3">
      <c r="A55" s="83"/>
      <c r="B55" s="69"/>
      <c r="C55" s="51" t="s">
        <v>32</v>
      </c>
      <c r="D55" s="63">
        <f>D52+D53+D54</f>
        <v>619565314</v>
      </c>
      <c r="E55" s="63">
        <f t="shared" ref="E55" si="46">E52+E53+E54</f>
        <v>0</v>
      </c>
      <c r="F55" s="63">
        <f t="shared" ref="F55" si="47">F52+F53+F54</f>
        <v>0</v>
      </c>
      <c r="G55" s="63">
        <f t="shared" ref="G55" si="48">G52+G53+G54</f>
        <v>619565314</v>
      </c>
      <c r="H55" s="63">
        <f t="shared" ref="H55" si="49">H52+H53+H54</f>
        <v>0</v>
      </c>
      <c r="I55" s="63">
        <f t="shared" ref="I55" si="50">I52+I53+I54</f>
        <v>131253388</v>
      </c>
      <c r="J55" s="63">
        <f t="shared" ref="J55" si="51">J52+J53+J54</f>
        <v>122861578</v>
      </c>
      <c r="K55" s="63">
        <f t="shared" ref="K55" si="52">K52+K53+K54</f>
        <v>96384179</v>
      </c>
      <c r="L55" s="63">
        <f t="shared" ref="L55" si="53">L52+L53+L54</f>
        <v>0</v>
      </c>
      <c r="M55" s="63">
        <f t="shared" ref="M55" si="54">M52+M53+M54</f>
        <v>26477399</v>
      </c>
      <c r="N55" s="63">
        <f t="shared" ref="N55" si="55">N52+N53+N54</f>
        <v>8391810</v>
      </c>
      <c r="O55" s="63">
        <f t="shared" ref="O55" si="56">O52+O53+O54</f>
        <v>750818702</v>
      </c>
      <c r="P55" s="52">
        <f t="shared" ref="P55" si="57">P52+P53+P54</f>
        <v>0</v>
      </c>
      <c r="Q55" s="41" t="b">
        <f t="shared" si="8"/>
        <v>1</v>
      </c>
      <c r="R55" t="b">
        <f t="shared" si="9"/>
        <v>1</v>
      </c>
      <c r="S55" t="b">
        <f t="shared" si="5"/>
        <v>1</v>
      </c>
    </row>
    <row r="56" spans="1:19" ht="16.899999999999999" customHeight="1" thickBot="1" x14ac:dyDescent="0.3">
      <c r="A56" s="11" t="s">
        <v>70</v>
      </c>
      <c r="B56" s="23" t="s">
        <v>15</v>
      </c>
      <c r="C56" s="12" t="s">
        <v>32</v>
      </c>
      <c r="D56" s="60">
        <f t="shared" si="44"/>
        <v>124983275</v>
      </c>
      <c r="E56" s="44"/>
      <c r="F56" s="44"/>
      <c r="G56" s="44">
        <v>124983275</v>
      </c>
      <c r="H56" s="44"/>
      <c r="I56" s="43">
        <v>26477399</v>
      </c>
      <c r="J56" s="44">
        <f>K56+L56+M56</f>
        <v>26477399</v>
      </c>
      <c r="K56" s="44">
        <v>0</v>
      </c>
      <c r="L56" s="44">
        <v>0</v>
      </c>
      <c r="M56" s="44">
        <v>26477399</v>
      </c>
      <c r="N56" s="45">
        <v>0</v>
      </c>
      <c r="O56" s="43">
        <f t="shared" si="45"/>
        <v>151460674</v>
      </c>
      <c r="P56" s="15"/>
      <c r="Q56" s="41" t="b">
        <f t="shared" si="8"/>
        <v>1</v>
      </c>
      <c r="R56" t="b">
        <f t="shared" si="9"/>
        <v>1</v>
      </c>
      <c r="S56" t="b">
        <f t="shared" si="5"/>
        <v>1</v>
      </c>
    </row>
    <row r="57" spans="1:19" ht="16.899999999999999" customHeight="1" thickBot="1" x14ac:dyDescent="0.3">
      <c r="A57" s="11" t="s">
        <v>71</v>
      </c>
      <c r="B57" s="23" t="s">
        <v>16</v>
      </c>
      <c r="C57" s="12" t="s">
        <v>32</v>
      </c>
      <c r="D57" s="60">
        <f t="shared" si="44"/>
        <v>4450443</v>
      </c>
      <c r="E57" s="44"/>
      <c r="F57" s="44"/>
      <c r="G57" s="44">
        <v>4450443</v>
      </c>
      <c r="H57" s="44"/>
      <c r="I57" s="43">
        <v>942815</v>
      </c>
      <c r="J57" s="44">
        <f t="shared" si="41"/>
        <v>781017</v>
      </c>
      <c r="K57" s="44">
        <v>781017</v>
      </c>
      <c r="L57" s="44">
        <v>0</v>
      </c>
      <c r="M57" s="44">
        <v>0</v>
      </c>
      <c r="N57" s="45">
        <v>161798</v>
      </c>
      <c r="O57" s="43">
        <f t="shared" si="45"/>
        <v>5393258</v>
      </c>
      <c r="P57" s="15"/>
      <c r="Q57" s="41" t="b">
        <f t="shared" si="8"/>
        <v>1</v>
      </c>
      <c r="R57" t="b">
        <f t="shared" si="9"/>
        <v>1</v>
      </c>
      <c r="S57" t="b">
        <f t="shared" si="5"/>
        <v>1</v>
      </c>
    </row>
    <row r="58" spans="1:19" ht="16.899999999999999" customHeight="1" thickBot="1" x14ac:dyDescent="0.3">
      <c r="A58" s="11" t="s">
        <v>72</v>
      </c>
      <c r="B58" s="23" t="s">
        <v>17</v>
      </c>
      <c r="C58" s="12" t="s">
        <v>32</v>
      </c>
      <c r="D58" s="60">
        <f t="shared" si="44"/>
        <v>39636759</v>
      </c>
      <c r="E58" s="44"/>
      <c r="F58" s="44"/>
      <c r="G58" s="44">
        <v>39636759</v>
      </c>
      <c r="H58" s="44"/>
      <c r="I58" s="43">
        <v>8396949</v>
      </c>
      <c r="J58" s="44">
        <f t="shared" si="41"/>
        <v>6955937</v>
      </c>
      <c r="K58" s="44">
        <v>6955937</v>
      </c>
      <c r="L58" s="44">
        <v>0</v>
      </c>
      <c r="M58" s="44">
        <v>0</v>
      </c>
      <c r="N58" s="45">
        <v>1441012</v>
      </c>
      <c r="O58" s="43">
        <f t="shared" si="45"/>
        <v>48033708</v>
      </c>
      <c r="P58" s="15"/>
      <c r="Q58" s="41" t="b">
        <f t="shared" si="8"/>
        <v>1</v>
      </c>
      <c r="R58" t="b">
        <f t="shared" si="9"/>
        <v>1</v>
      </c>
      <c r="S58" t="b">
        <f t="shared" si="5"/>
        <v>1</v>
      </c>
    </row>
    <row r="59" spans="1:19" ht="16.899999999999999" customHeight="1" thickBot="1" x14ac:dyDescent="0.3">
      <c r="A59" s="11" t="s">
        <v>73</v>
      </c>
      <c r="B59" s="23" t="s">
        <v>18</v>
      </c>
      <c r="C59" s="12" t="s">
        <v>32</v>
      </c>
      <c r="D59" s="60">
        <f t="shared" si="44"/>
        <v>1909982</v>
      </c>
      <c r="E59" s="44"/>
      <c r="F59" s="44"/>
      <c r="G59" s="44">
        <v>1909982</v>
      </c>
      <c r="H59" s="44"/>
      <c r="I59" s="43">
        <v>404625</v>
      </c>
      <c r="J59" s="44">
        <f t="shared" si="41"/>
        <v>335187</v>
      </c>
      <c r="K59" s="44">
        <v>335187</v>
      </c>
      <c r="L59" s="44">
        <v>0</v>
      </c>
      <c r="M59" s="44">
        <v>0</v>
      </c>
      <c r="N59" s="45">
        <v>69438</v>
      </c>
      <c r="O59" s="43">
        <f t="shared" si="45"/>
        <v>2314607</v>
      </c>
      <c r="P59" s="15"/>
      <c r="Q59" s="41" t="b">
        <f t="shared" si="8"/>
        <v>1</v>
      </c>
      <c r="R59" t="b">
        <f t="shared" si="9"/>
        <v>1</v>
      </c>
      <c r="S59" t="b">
        <f t="shared" si="5"/>
        <v>1</v>
      </c>
    </row>
    <row r="60" spans="1:19" ht="16.899999999999999" customHeight="1" thickBot="1" x14ac:dyDescent="0.3">
      <c r="A60" s="11" t="s">
        <v>74</v>
      </c>
      <c r="B60" s="23" t="s">
        <v>20</v>
      </c>
      <c r="C60" s="12" t="s">
        <v>32</v>
      </c>
      <c r="D60" s="60">
        <f t="shared" si="44"/>
        <v>4506073</v>
      </c>
      <c r="E60" s="44"/>
      <c r="F60" s="44"/>
      <c r="G60" s="44">
        <v>4506073</v>
      </c>
      <c r="H60" s="44"/>
      <c r="I60" s="43">
        <v>954601</v>
      </c>
      <c r="J60" s="44">
        <f t="shared" si="41"/>
        <v>790781</v>
      </c>
      <c r="K60" s="44">
        <v>790781</v>
      </c>
      <c r="L60" s="44">
        <v>0</v>
      </c>
      <c r="M60" s="44">
        <v>0</v>
      </c>
      <c r="N60" s="45">
        <v>163820</v>
      </c>
      <c r="O60" s="43">
        <f t="shared" si="45"/>
        <v>5460674</v>
      </c>
      <c r="P60" s="15"/>
      <c r="Q60" s="41" t="b">
        <f t="shared" si="8"/>
        <v>1</v>
      </c>
      <c r="R60" t="b">
        <f t="shared" si="9"/>
        <v>1</v>
      </c>
      <c r="S60" t="b">
        <f t="shared" si="5"/>
        <v>1</v>
      </c>
    </row>
    <row r="61" spans="1:19" ht="16.899999999999999" customHeight="1" thickBot="1" x14ac:dyDescent="0.3">
      <c r="A61" s="11" t="s">
        <v>75</v>
      </c>
      <c r="B61" s="23" t="s">
        <v>20</v>
      </c>
      <c r="C61" s="12" t="s">
        <v>32</v>
      </c>
      <c r="D61" s="60">
        <f t="shared" si="44"/>
        <v>13061165</v>
      </c>
      <c r="E61" s="44"/>
      <c r="F61" s="44"/>
      <c r="G61" s="44">
        <v>13061165</v>
      </c>
      <c r="H61" s="44"/>
      <c r="I61" s="43">
        <v>2766976</v>
      </c>
      <c r="J61" s="44">
        <f t="shared" si="41"/>
        <v>2292132</v>
      </c>
      <c r="K61" s="44">
        <v>2292132</v>
      </c>
      <c r="L61" s="44">
        <v>0</v>
      </c>
      <c r="M61" s="44">
        <v>0</v>
      </c>
      <c r="N61" s="45">
        <v>474844</v>
      </c>
      <c r="O61" s="43">
        <f t="shared" si="45"/>
        <v>15828141</v>
      </c>
      <c r="P61" s="15"/>
      <c r="Q61" s="41" t="b">
        <f t="shared" si="8"/>
        <v>1</v>
      </c>
      <c r="R61" t="b">
        <f t="shared" si="9"/>
        <v>1</v>
      </c>
      <c r="S61" t="b">
        <f t="shared" si="5"/>
        <v>1</v>
      </c>
    </row>
    <row r="62" spans="1:19" ht="16.899999999999999" customHeight="1" thickBot="1" x14ac:dyDescent="0.3">
      <c r="A62" s="11" t="s">
        <v>76</v>
      </c>
      <c r="B62" s="23" t="s">
        <v>21</v>
      </c>
      <c r="C62" s="12" t="s">
        <v>32</v>
      </c>
      <c r="D62" s="60">
        <f t="shared" si="44"/>
        <v>7046535</v>
      </c>
      <c r="E62" s="44"/>
      <c r="F62" s="44"/>
      <c r="G62" s="44">
        <v>7046535</v>
      </c>
      <c r="H62" s="44"/>
      <c r="I62" s="43">
        <v>1492791</v>
      </c>
      <c r="J62" s="44">
        <f t="shared" si="41"/>
        <v>1492791</v>
      </c>
      <c r="K62" s="44">
        <f>1236611+256180</f>
        <v>1492791</v>
      </c>
      <c r="L62" s="44">
        <v>0</v>
      </c>
      <c r="M62" s="44">
        <v>0</v>
      </c>
      <c r="N62" s="64">
        <f>256180-256180</f>
        <v>0</v>
      </c>
      <c r="O62" s="43">
        <f t="shared" si="45"/>
        <v>8539326</v>
      </c>
      <c r="P62" s="15"/>
      <c r="Q62" s="41" t="b">
        <f t="shared" si="8"/>
        <v>1</v>
      </c>
      <c r="R62" t="b">
        <f t="shared" si="9"/>
        <v>1</v>
      </c>
      <c r="S62" t="b">
        <f t="shared" si="5"/>
        <v>1</v>
      </c>
    </row>
    <row r="63" spans="1:19" ht="16.899999999999999" customHeight="1" thickBot="1" x14ac:dyDescent="0.3">
      <c r="A63" s="11" t="s">
        <v>77</v>
      </c>
      <c r="B63" s="23" t="s">
        <v>21</v>
      </c>
      <c r="C63" s="12" t="s">
        <v>32</v>
      </c>
      <c r="D63" s="60">
        <f t="shared" ref="D63:D69" si="58">G63</f>
        <v>35431090</v>
      </c>
      <c r="E63" s="44"/>
      <c r="F63" s="44"/>
      <c r="G63" s="44">
        <v>35431090</v>
      </c>
      <c r="H63" s="44"/>
      <c r="I63" s="43">
        <v>7505989</v>
      </c>
      <c r="J63" s="44">
        <f t="shared" si="41"/>
        <v>7505989</v>
      </c>
      <c r="K63" s="44">
        <v>7505989</v>
      </c>
      <c r="L63" s="44">
        <v>0</v>
      </c>
      <c r="M63" s="44">
        <v>0</v>
      </c>
      <c r="N63" s="45">
        <v>0</v>
      </c>
      <c r="O63" s="43">
        <f t="shared" ref="O63:O69" si="59">D63+I63</f>
        <v>42937079</v>
      </c>
      <c r="P63" s="15"/>
      <c r="Q63" s="41" t="b">
        <f t="shared" si="8"/>
        <v>1</v>
      </c>
      <c r="R63" t="b">
        <f t="shared" si="9"/>
        <v>1</v>
      </c>
      <c r="S63" t="b">
        <f t="shared" si="5"/>
        <v>1</v>
      </c>
    </row>
    <row r="64" spans="1:19" ht="16.899999999999999" customHeight="1" thickBot="1" x14ac:dyDescent="0.3">
      <c r="A64" s="11" t="s">
        <v>78</v>
      </c>
      <c r="B64" s="23" t="s">
        <v>21</v>
      </c>
      <c r="C64" s="12" t="s">
        <v>32</v>
      </c>
      <c r="D64" s="60">
        <f t="shared" si="58"/>
        <v>33467331</v>
      </c>
      <c r="E64" s="44"/>
      <c r="F64" s="44"/>
      <c r="G64" s="44">
        <v>33467331</v>
      </c>
      <c r="H64" s="44"/>
      <c r="I64" s="43">
        <v>7089972</v>
      </c>
      <c r="J64" s="44">
        <f t="shared" si="41"/>
        <v>2020309</v>
      </c>
      <c r="K64" s="44">
        <v>2020309</v>
      </c>
      <c r="L64" s="44">
        <v>0</v>
      </c>
      <c r="M64" s="44">
        <v>0</v>
      </c>
      <c r="N64" s="45">
        <v>5069663</v>
      </c>
      <c r="O64" s="43">
        <f t="shared" si="59"/>
        <v>40557303</v>
      </c>
      <c r="P64" s="15"/>
      <c r="Q64" s="41" t="b">
        <f t="shared" si="8"/>
        <v>1</v>
      </c>
      <c r="R64" t="b">
        <f t="shared" si="9"/>
        <v>1</v>
      </c>
      <c r="S64" t="b">
        <f t="shared" si="5"/>
        <v>1</v>
      </c>
    </row>
    <row r="65" spans="1:20" ht="16.899999999999999" customHeight="1" thickBot="1" x14ac:dyDescent="0.3">
      <c r="A65" s="11" t="s">
        <v>79</v>
      </c>
      <c r="B65" s="23" t="s">
        <v>22</v>
      </c>
      <c r="C65" s="12" t="s">
        <v>32</v>
      </c>
      <c r="D65" s="60">
        <f t="shared" si="58"/>
        <v>5377619</v>
      </c>
      <c r="E65" s="44"/>
      <c r="F65" s="44"/>
      <c r="G65" s="44">
        <v>5377619</v>
      </c>
      <c r="H65" s="44"/>
      <c r="I65" s="43">
        <v>1139235</v>
      </c>
      <c r="J65" s="44">
        <f t="shared" si="41"/>
        <v>1139235</v>
      </c>
      <c r="K65" s="44">
        <v>1139235</v>
      </c>
      <c r="L65" s="44">
        <v>0</v>
      </c>
      <c r="M65" s="44">
        <v>0</v>
      </c>
      <c r="N65" s="45">
        <v>0</v>
      </c>
      <c r="O65" s="43">
        <f t="shared" si="59"/>
        <v>6516854</v>
      </c>
      <c r="P65" s="15"/>
      <c r="Q65" s="41" t="b">
        <f t="shared" si="8"/>
        <v>1</v>
      </c>
      <c r="R65" t="b">
        <f t="shared" si="9"/>
        <v>1</v>
      </c>
      <c r="S65" t="b">
        <f t="shared" si="5"/>
        <v>1</v>
      </c>
    </row>
    <row r="66" spans="1:20" ht="16.899999999999999" customHeight="1" thickBot="1" x14ac:dyDescent="0.3">
      <c r="A66" s="11" t="s">
        <v>80</v>
      </c>
      <c r="B66" s="23" t="s">
        <v>22</v>
      </c>
      <c r="C66" s="12" t="s">
        <v>32</v>
      </c>
      <c r="D66" s="60">
        <f t="shared" si="58"/>
        <v>4821314</v>
      </c>
      <c r="E66" s="44"/>
      <c r="F66" s="44"/>
      <c r="G66" s="44">
        <v>4821314</v>
      </c>
      <c r="H66" s="44"/>
      <c r="I66" s="43">
        <v>1021383</v>
      </c>
      <c r="J66" s="44">
        <f t="shared" si="41"/>
        <v>1021383</v>
      </c>
      <c r="K66" s="44">
        <v>1021383</v>
      </c>
      <c r="L66" s="44">
        <v>0</v>
      </c>
      <c r="M66" s="44">
        <v>0</v>
      </c>
      <c r="N66" s="45">
        <v>0</v>
      </c>
      <c r="O66" s="43">
        <f t="shared" si="59"/>
        <v>5842697</v>
      </c>
      <c r="P66" s="15"/>
      <c r="Q66" s="41" t="b">
        <f t="shared" si="8"/>
        <v>1</v>
      </c>
      <c r="R66" t="b">
        <f t="shared" si="9"/>
        <v>1</v>
      </c>
      <c r="S66" t="b">
        <f t="shared" si="5"/>
        <v>1</v>
      </c>
    </row>
    <row r="67" spans="1:20" ht="16.899999999999999" customHeight="1" thickBot="1" x14ac:dyDescent="0.3">
      <c r="A67" s="11" t="s">
        <v>81</v>
      </c>
      <c r="B67" s="23" t="s">
        <v>24</v>
      </c>
      <c r="C67" s="12" t="s">
        <v>32</v>
      </c>
      <c r="D67" s="13">
        <f t="shared" si="58"/>
        <v>20397864</v>
      </c>
      <c r="E67" s="15"/>
      <c r="F67" s="15"/>
      <c r="G67" s="15">
        <v>20397864</v>
      </c>
      <c r="H67" s="15"/>
      <c r="I67" s="14">
        <v>4321237</v>
      </c>
      <c r="J67" s="15">
        <f t="shared" si="41"/>
        <v>3579664</v>
      </c>
      <c r="K67" s="15">
        <v>3579664</v>
      </c>
      <c r="L67" s="15">
        <v>0</v>
      </c>
      <c r="M67" s="15">
        <v>0</v>
      </c>
      <c r="N67" s="16">
        <v>741573</v>
      </c>
      <c r="O67" s="14">
        <f t="shared" si="59"/>
        <v>24719101</v>
      </c>
      <c r="P67" s="15"/>
      <c r="Q67" s="41" t="b">
        <f t="shared" si="8"/>
        <v>1</v>
      </c>
      <c r="R67" t="b">
        <f t="shared" si="9"/>
        <v>1</v>
      </c>
      <c r="S67" t="b">
        <f t="shared" si="5"/>
        <v>1</v>
      </c>
    </row>
    <row r="68" spans="1:20" ht="16.899999999999999" customHeight="1" thickBot="1" x14ac:dyDescent="0.3">
      <c r="A68" s="11" t="s">
        <v>82</v>
      </c>
      <c r="B68" s="23" t="s">
        <v>24</v>
      </c>
      <c r="C68" s="12" t="s">
        <v>32</v>
      </c>
      <c r="D68" s="13">
        <f t="shared" si="58"/>
        <v>156321809</v>
      </c>
      <c r="E68" s="15"/>
      <c r="F68" s="15"/>
      <c r="G68" s="15">
        <v>156321809</v>
      </c>
      <c r="H68" s="15"/>
      <c r="I68" s="14">
        <v>33116391</v>
      </c>
      <c r="J68" s="15">
        <f t="shared" si="41"/>
        <v>32846729</v>
      </c>
      <c r="K68" s="15">
        <v>32846729</v>
      </c>
      <c r="L68" s="15">
        <v>0</v>
      </c>
      <c r="M68" s="15">
        <v>0</v>
      </c>
      <c r="N68" s="16">
        <v>269662</v>
      </c>
      <c r="O68" s="14">
        <f t="shared" si="59"/>
        <v>189438200</v>
      </c>
      <c r="P68" s="15"/>
      <c r="Q68" s="41" t="b">
        <f t="shared" si="8"/>
        <v>1</v>
      </c>
      <c r="R68" t="b">
        <f t="shared" si="9"/>
        <v>1</v>
      </c>
      <c r="S68" t="b">
        <f t="shared" si="5"/>
        <v>1</v>
      </c>
    </row>
    <row r="69" spans="1:20" ht="16.899999999999999" customHeight="1" thickBot="1" x14ac:dyDescent="0.3">
      <c r="A69" s="11" t="s">
        <v>83</v>
      </c>
      <c r="B69" s="23" t="s">
        <v>24</v>
      </c>
      <c r="C69" s="12" t="s">
        <v>32</v>
      </c>
      <c r="D69" s="13">
        <f t="shared" si="58"/>
        <v>19842300</v>
      </c>
      <c r="E69" s="15"/>
      <c r="F69" s="15"/>
      <c r="G69" s="15">
        <v>19842300</v>
      </c>
      <c r="H69" s="15"/>
      <c r="I69" s="14">
        <v>4203543</v>
      </c>
      <c r="J69" s="15">
        <f t="shared" si="41"/>
        <v>4203543</v>
      </c>
      <c r="K69" s="15">
        <v>4203543</v>
      </c>
      <c r="L69" s="15">
        <v>0</v>
      </c>
      <c r="M69" s="15">
        <v>0</v>
      </c>
      <c r="N69" s="16">
        <v>0</v>
      </c>
      <c r="O69" s="14">
        <f t="shared" si="59"/>
        <v>24045843</v>
      </c>
      <c r="P69" s="15"/>
      <c r="Q69" s="41" t="b">
        <f t="shared" si="8"/>
        <v>1</v>
      </c>
      <c r="R69" t="b">
        <f t="shared" si="9"/>
        <v>1</v>
      </c>
      <c r="S69" t="b">
        <f t="shared" si="5"/>
        <v>1</v>
      </c>
    </row>
    <row r="70" spans="1:20" ht="16.899999999999999" customHeight="1" thickBot="1" x14ac:dyDescent="0.3">
      <c r="A70" s="11" t="s">
        <v>84</v>
      </c>
      <c r="B70" s="23" t="s">
        <v>24</v>
      </c>
      <c r="C70" s="12" t="s">
        <v>32</v>
      </c>
      <c r="D70" s="13">
        <f t="shared" ref="D70:D71" si="60">G70</f>
        <v>146179251</v>
      </c>
      <c r="E70" s="15"/>
      <c r="F70" s="15"/>
      <c r="G70" s="15">
        <v>146179251</v>
      </c>
      <c r="H70" s="15"/>
      <c r="I70" s="14">
        <v>30967716</v>
      </c>
      <c r="J70" s="15">
        <f t="shared" si="41"/>
        <v>30967716</v>
      </c>
      <c r="K70" s="15">
        <v>30967716</v>
      </c>
      <c r="L70" s="15">
        <v>0</v>
      </c>
      <c r="M70" s="15">
        <v>0</v>
      </c>
      <c r="N70" s="16">
        <v>0</v>
      </c>
      <c r="O70" s="14">
        <f t="shared" ref="O70:O71" si="61">D70+I70</f>
        <v>177146967</v>
      </c>
      <c r="P70" s="15"/>
      <c r="Q70" s="41" t="b">
        <f t="shared" si="8"/>
        <v>1</v>
      </c>
      <c r="R70" t="b">
        <f t="shared" si="9"/>
        <v>1</v>
      </c>
      <c r="S70" t="b">
        <f t="shared" si="5"/>
        <v>1</v>
      </c>
    </row>
    <row r="71" spans="1:20" ht="16.899999999999999" customHeight="1" thickBot="1" x14ac:dyDescent="0.3">
      <c r="A71" s="11" t="s">
        <v>85</v>
      </c>
      <c r="B71" s="23" t="s">
        <v>25</v>
      </c>
      <c r="C71" s="12" t="s">
        <v>32</v>
      </c>
      <c r="D71" s="13">
        <f t="shared" si="60"/>
        <v>2132504</v>
      </c>
      <c r="E71" s="15"/>
      <c r="F71" s="15"/>
      <c r="G71" s="15">
        <v>2132504</v>
      </c>
      <c r="H71" s="15"/>
      <c r="I71" s="14">
        <v>451766</v>
      </c>
      <c r="J71" s="15">
        <f t="shared" si="41"/>
        <v>451766</v>
      </c>
      <c r="K71" s="15">
        <v>451766</v>
      </c>
      <c r="L71" s="15">
        <v>0</v>
      </c>
      <c r="M71" s="15">
        <v>0</v>
      </c>
      <c r="N71" s="16">
        <v>0</v>
      </c>
      <c r="O71" s="14">
        <f t="shared" si="61"/>
        <v>2584270</v>
      </c>
      <c r="P71" s="15"/>
      <c r="Q71" s="41" t="b">
        <f t="shared" si="8"/>
        <v>1</v>
      </c>
      <c r="R71" t="b">
        <f t="shared" si="9"/>
        <v>1</v>
      </c>
      <c r="S71" t="b">
        <f t="shared" ref="S71:S94" si="62">J71=K71+L71+M71</f>
        <v>1</v>
      </c>
    </row>
    <row r="72" spans="1:20" ht="16.899999999999999" customHeight="1" thickBot="1" x14ac:dyDescent="0.3">
      <c r="A72" s="81" t="s">
        <v>86</v>
      </c>
      <c r="B72" s="67" t="s">
        <v>100</v>
      </c>
      <c r="C72" s="47" t="s">
        <v>29</v>
      </c>
      <c r="D72" s="48">
        <f>G72</f>
        <v>178978589</v>
      </c>
      <c r="E72" s="48"/>
      <c r="F72" s="48"/>
      <c r="G72" s="48">
        <v>178978589</v>
      </c>
      <c r="H72" s="49"/>
      <c r="I72" s="49">
        <v>9419926</v>
      </c>
      <c r="J72" s="50">
        <f>K72+L72+M72</f>
        <v>9419926</v>
      </c>
      <c r="K72" s="49">
        <v>9419926</v>
      </c>
      <c r="L72" s="49">
        <v>0</v>
      </c>
      <c r="M72" s="49">
        <v>0</v>
      </c>
      <c r="N72" s="49">
        <v>0</v>
      </c>
      <c r="O72" s="49">
        <f>D72+I72</f>
        <v>188398515</v>
      </c>
      <c r="P72" s="49"/>
      <c r="Q72" s="41" t="b">
        <f t="shared" si="8"/>
        <v>1</v>
      </c>
      <c r="R72" t="b">
        <f t="shared" si="9"/>
        <v>1</v>
      </c>
      <c r="S72" t="b">
        <f t="shared" si="62"/>
        <v>1</v>
      </c>
      <c r="T72" s="46"/>
    </row>
    <row r="73" spans="1:20" ht="16.899999999999999" customHeight="1" thickBot="1" x14ac:dyDescent="0.3">
      <c r="A73" s="82"/>
      <c r="B73" s="68"/>
      <c r="C73" s="47" t="s">
        <v>30</v>
      </c>
      <c r="D73" s="48">
        <f t="shared" ref="D73:D86" si="63">G73</f>
        <v>5259901</v>
      </c>
      <c r="E73" s="49"/>
      <c r="F73" s="49"/>
      <c r="G73" s="49">
        <v>5259901</v>
      </c>
      <c r="H73" s="49"/>
      <c r="I73" s="49">
        <v>276837</v>
      </c>
      <c r="J73" s="50">
        <f t="shared" ref="J73:J74" si="64">K73+L73+M73</f>
        <v>276837</v>
      </c>
      <c r="K73" s="49">
        <v>276837</v>
      </c>
      <c r="L73" s="49">
        <v>0</v>
      </c>
      <c r="M73" s="49">
        <v>0</v>
      </c>
      <c r="N73" s="49">
        <v>0</v>
      </c>
      <c r="O73" s="49">
        <f t="shared" ref="O73:O86" si="65">D73+I73</f>
        <v>5536738</v>
      </c>
      <c r="P73" s="49"/>
      <c r="Q73" s="41" t="b">
        <f t="shared" si="8"/>
        <v>1</v>
      </c>
      <c r="R73" t="b">
        <f t="shared" si="9"/>
        <v>1</v>
      </c>
      <c r="S73" t="b">
        <f t="shared" si="62"/>
        <v>1</v>
      </c>
      <c r="T73" s="46"/>
    </row>
    <row r="74" spans="1:20" ht="16.899999999999999" customHeight="1" thickBot="1" x14ac:dyDescent="0.3">
      <c r="A74" s="82"/>
      <c r="B74" s="68"/>
      <c r="C74" s="47" t="s">
        <v>31</v>
      </c>
      <c r="D74" s="48">
        <f t="shared" si="63"/>
        <v>10087091</v>
      </c>
      <c r="E74" s="49"/>
      <c r="F74" s="49"/>
      <c r="G74" s="49">
        <v>10087091</v>
      </c>
      <c r="H74" s="49"/>
      <c r="I74" s="49">
        <v>530900</v>
      </c>
      <c r="J74" s="50">
        <f t="shared" si="64"/>
        <v>530900</v>
      </c>
      <c r="K74" s="49">
        <v>530900</v>
      </c>
      <c r="L74" s="49">
        <v>0</v>
      </c>
      <c r="M74" s="49">
        <v>0</v>
      </c>
      <c r="N74" s="49">
        <v>0</v>
      </c>
      <c r="O74" s="49">
        <f t="shared" si="65"/>
        <v>10617991</v>
      </c>
      <c r="P74" s="49"/>
      <c r="Q74" s="41" t="b">
        <f t="shared" si="8"/>
        <v>1</v>
      </c>
      <c r="R74" t="b">
        <f t="shared" si="9"/>
        <v>1</v>
      </c>
      <c r="S74" t="b">
        <f t="shared" si="62"/>
        <v>1</v>
      </c>
      <c r="T74" s="46"/>
    </row>
    <row r="75" spans="1:20" ht="16.899999999999999" customHeight="1" thickBot="1" x14ac:dyDescent="0.3">
      <c r="A75" s="83"/>
      <c r="B75" s="69"/>
      <c r="C75" s="51" t="s">
        <v>32</v>
      </c>
      <c r="D75" s="52">
        <f>D72+D73+D74</f>
        <v>194325581</v>
      </c>
      <c r="E75" s="52">
        <f t="shared" ref="E75" si="66">E72+E73+E74</f>
        <v>0</v>
      </c>
      <c r="F75" s="52">
        <f t="shared" ref="F75" si="67">F72+F73+F74</f>
        <v>0</v>
      </c>
      <c r="G75" s="52">
        <f t="shared" ref="G75" si="68">G72+G73+G74</f>
        <v>194325581</v>
      </c>
      <c r="H75" s="52">
        <f t="shared" ref="H75" si="69">H72+H73+H74</f>
        <v>0</v>
      </c>
      <c r="I75" s="52">
        <f t="shared" ref="I75" si="70">I72+I73+I74</f>
        <v>10227663</v>
      </c>
      <c r="J75" s="52">
        <f t="shared" ref="J75" si="71">J72+J73+J74</f>
        <v>10227663</v>
      </c>
      <c r="K75" s="52">
        <f t="shared" ref="K75" si="72">K72+K73+K74</f>
        <v>10227663</v>
      </c>
      <c r="L75" s="52">
        <f t="shared" ref="L75" si="73">L72+L73+L74</f>
        <v>0</v>
      </c>
      <c r="M75" s="52">
        <f t="shared" ref="M75" si="74">M72+M73+M74</f>
        <v>0</v>
      </c>
      <c r="N75" s="52">
        <f t="shared" ref="N75" si="75">N72+N73+N74</f>
        <v>0</v>
      </c>
      <c r="O75" s="52">
        <f t="shared" ref="O75" si="76">O72+O73+O74</f>
        <v>204553244</v>
      </c>
      <c r="P75" s="52">
        <f t="shared" ref="P75" si="77">P72+P73+P74</f>
        <v>0</v>
      </c>
      <c r="Q75" s="41" t="b">
        <f t="shared" ref="Q75:Q94" si="78">I75=J75+N75</f>
        <v>1</v>
      </c>
      <c r="R75" t="b">
        <f t="shared" ref="R75:R94" si="79">G75+I75=O75</f>
        <v>1</v>
      </c>
      <c r="S75" t="b">
        <f t="shared" si="62"/>
        <v>1</v>
      </c>
    </row>
    <row r="76" spans="1:20" ht="16.899999999999999" customHeight="1" thickBot="1" x14ac:dyDescent="0.3">
      <c r="A76" s="19" t="s">
        <v>87</v>
      </c>
      <c r="B76" s="23" t="s">
        <v>15</v>
      </c>
      <c r="C76" s="12" t="s">
        <v>32</v>
      </c>
      <c r="D76" s="13">
        <f t="shared" si="63"/>
        <v>17665961</v>
      </c>
      <c r="E76" s="13"/>
      <c r="F76" s="13"/>
      <c r="G76" s="13">
        <v>17665961</v>
      </c>
      <c r="H76" s="13"/>
      <c r="I76" s="14">
        <v>929787</v>
      </c>
      <c r="J76" s="15">
        <f t="shared" ref="J76:J89" si="80">K76+L76+M76</f>
        <v>929787</v>
      </c>
      <c r="K76" s="13">
        <v>929787</v>
      </c>
      <c r="L76" s="13">
        <v>0</v>
      </c>
      <c r="M76" s="13">
        <v>0</v>
      </c>
      <c r="N76" s="17">
        <v>0</v>
      </c>
      <c r="O76" s="14">
        <f t="shared" si="65"/>
        <v>18595748</v>
      </c>
      <c r="P76" s="13"/>
      <c r="Q76" s="41" t="b">
        <f t="shared" si="78"/>
        <v>1</v>
      </c>
      <c r="R76" t="b">
        <f t="shared" si="79"/>
        <v>1</v>
      </c>
      <c r="S76" t="b">
        <f t="shared" si="62"/>
        <v>1</v>
      </c>
    </row>
    <row r="77" spans="1:20" ht="16.899999999999999" customHeight="1" thickBot="1" x14ac:dyDescent="0.3">
      <c r="A77" s="19" t="s">
        <v>87</v>
      </c>
      <c r="B77" s="23" t="s">
        <v>39</v>
      </c>
      <c r="C77" s="12" t="s">
        <v>32</v>
      </c>
      <c r="D77" s="13">
        <f t="shared" si="63"/>
        <v>17665961</v>
      </c>
      <c r="E77" s="13"/>
      <c r="F77" s="13"/>
      <c r="G77" s="13">
        <v>17665961</v>
      </c>
      <c r="H77" s="13"/>
      <c r="I77" s="14">
        <v>929787</v>
      </c>
      <c r="J77" s="15">
        <f t="shared" si="80"/>
        <v>929787</v>
      </c>
      <c r="K77" s="13">
        <v>929787</v>
      </c>
      <c r="L77" s="13">
        <v>0</v>
      </c>
      <c r="M77" s="13">
        <v>0</v>
      </c>
      <c r="N77" s="17">
        <v>0</v>
      </c>
      <c r="O77" s="14">
        <f t="shared" si="65"/>
        <v>18595748</v>
      </c>
      <c r="P77" s="13"/>
      <c r="Q77" s="41" t="b">
        <f t="shared" si="78"/>
        <v>1</v>
      </c>
      <c r="R77" t="b">
        <f t="shared" si="79"/>
        <v>1</v>
      </c>
      <c r="S77" t="b">
        <f t="shared" si="62"/>
        <v>1</v>
      </c>
    </row>
    <row r="78" spans="1:20" ht="16.899999999999999" customHeight="1" thickBot="1" x14ac:dyDescent="0.3">
      <c r="A78" s="19" t="s">
        <v>87</v>
      </c>
      <c r="B78" s="23" t="s">
        <v>16</v>
      </c>
      <c r="C78" s="12" t="s">
        <v>32</v>
      </c>
      <c r="D78" s="13">
        <f t="shared" si="63"/>
        <v>17665961</v>
      </c>
      <c r="E78" s="13"/>
      <c r="F78" s="13"/>
      <c r="G78" s="13">
        <v>17665961</v>
      </c>
      <c r="H78" s="13"/>
      <c r="I78" s="14">
        <v>929787</v>
      </c>
      <c r="J78" s="15">
        <f t="shared" si="80"/>
        <v>929787</v>
      </c>
      <c r="K78" s="13">
        <v>929787</v>
      </c>
      <c r="L78" s="13">
        <v>0</v>
      </c>
      <c r="M78" s="13">
        <v>0</v>
      </c>
      <c r="N78" s="17">
        <v>0</v>
      </c>
      <c r="O78" s="14">
        <f t="shared" si="65"/>
        <v>18595748</v>
      </c>
      <c r="P78" s="13"/>
      <c r="Q78" s="41" t="b">
        <f t="shared" si="78"/>
        <v>1</v>
      </c>
      <c r="R78" t="b">
        <f t="shared" si="79"/>
        <v>1</v>
      </c>
      <c r="S78" t="b">
        <f t="shared" si="62"/>
        <v>1</v>
      </c>
    </row>
    <row r="79" spans="1:20" ht="16.899999999999999" customHeight="1" thickBot="1" x14ac:dyDescent="0.3">
      <c r="A79" s="19" t="s">
        <v>87</v>
      </c>
      <c r="B79" s="23" t="s">
        <v>17</v>
      </c>
      <c r="C79" s="12" t="s">
        <v>32</v>
      </c>
      <c r="D79" s="13">
        <f t="shared" si="63"/>
        <v>17665961</v>
      </c>
      <c r="E79" s="13"/>
      <c r="F79" s="13"/>
      <c r="G79" s="13">
        <v>17665961</v>
      </c>
      <c r="H79" s="13"/>
      <c r="I79" s="14">
        <v>929787</v>
      </c>
      <c r="J79" s="15">
        <f t="shared" si="80"/>
        <v>929787</v>
      </c>
      <c r="K79" s="13">
        <v>929787</v>
      </c>
      <c r="L79" s="13">
        <v>0</v>
      </c>
      <c r="M79" s="13">
        <v>0</v>
      </c>
      <c r="N79" s="17">
        <v>0</v>
      </c>
      <c r="O79" s="14">
        <f t="shared" si="65"/>
        <v>18595748</v>
      </c>
      <c r="P79" s="13"/>
      <c r="Q79" s="41" t="b">
        <f t="shared" si="78"/>
        <v>1</v>
      </c>
      <c r="R79" t="b">
        <f t="shared" si="79"/>
        <v>1</v>
      </c>
      <c r="S79" t="b">
        <f t="shared" si="62"/>
        <v>1</v>
      </c>
    </row>
    <row r="80" spans="1:20" ht="16.899999999999999" customHeight="1" thickBot="1" x14ac:dyDescent="0.3">
      <c r="A80" s="19" t="s">
        <v>87</v>
      </c>
      <c r="B80" s="23" t="s">
        <v>18</v>
      </c>
      <c r="C80" s="12" t="s">
        <v>32</v>
      </c>
      <c r="D80" s="13">
        <f t="shared" si="63"/>
        <v>17665961</v>
      </c>
      <c r="E80" s="13"/>
      <c r="F80" s="13"/>
      <c r="G80" s="13">
        <v>17665961</v>
      </c>
      <c r="H80" s="13"/>
      <c r="I80" s="14">
        <v>929787</v>
      </c>
      <c r="J80" s="15">
        <f t="shared" si="80"/>
        <v>929787</v>
      </c>
      <c r="K80" s="13">
        <v>929787</v>
      </c>
      <c r="L80" s="13">
        <v>0</v>
      </c>
      <c r="M80" s="13">
        <v>0</v>
      </c>
      <c r="N80" s="17">
        <v>0</v>
      </c>
      <c r="O80" s="14">
        <f t="shared" si="65"/>
        <v>18595748</v>
      </c>
      <c r="P80" s="13"/>
      <c r="Q80" s="41" t="b">
        <f t="shared" si="78"/>
        <v>1</v>
      </c>
      <c r="R80" t="b">
        <f t="shared" si="79"/>
        <v>1</v>
      </c>
      <c r="S80" t="b">
        <f t="shared" si="62"/>
        <v>1</v>
      </c>
    </row>
    <row r="81" spans="1:21" ht="16.899999999999999" customHeight="1" thickBot="1" x14ac:dyDescent="0.3">
      <c r="A81" s="19" t="s">
        <v>87</v>
      </c>
      <c r="B81" s="23" t="s">
        <v>19</v>
      </c>
      <c r="C81" s="12" t="s">
        <v>32</v>
      </c>
      <c r="D81" s="13">
        <f t="shared" si="63"/>
        <v>17665961</v>
      </c>
      <c r="E81" s="13"/>
      <c r="F81" s="13"/>
      <c r="G81" s="13">
        <v>17665961</v>
      </c>
      <c r="H81" s="13"/>
      <c r="I81" s="14">
        <v>929788</v>
      </c>
      <c r="J81" s="15">
        <f t="shared" si="80"/>
        <v>929788</v>
      </c>
      <c r="K81" s="13">
        <v>929788</v>
      </c>
      <c r="L81" s="13">
        <v>0</v>
      </c>
      <c r="M81" s="13">
        <v>0</v>
      </c>
      <c r="N81" s="17">
        <v>0</v>
      </c>
      <c r="O81" s="14">
        <f t="shared" si="65"/>
        <v>18595749</v>
      </c>
      <c r="P81" s="13"/>
      <c r="Q81" s="41" t="b">
        <f t="shared" si="78"/>
        <v>1</v>
      </c>
      <c r="R81" t="b">
        <f t="shared" si="79"/>
        <v>1</v>
      </c>
      <c r="S81" t="b">
        <f t="shared" si="62"/>
        <v>1</v>
      </c>
    </row>
    <row r="82" spans="1:21" ht="16.899999999999999" customHeight="1" thickBot="1" x14ac:dyDescent="0.3">
      <c r="A82" s="19" t="s">
        <v>87</v>
      </c>
      <c r="B82" s="23" t="s">
        <v>20</v>
      </c>
      <c r="C82" s="12" t="s">
        <v>32</v>
      </c>
      <c r="D82" s="13">
        <f t="shared" si="63"/>
        <v>17665961</v>
      </c>
      <c r="E82" s="13"/>
      <c r="F82" s="13"/>
      <c r="G82" s="13">
        <v>17665961</v>
      </c>
      <c r="H82" s="13"/>
      <c r="I82" s="14">
        <v>929788</v>
      </c>
      <c r="J82" s="15">
        <f t="shared" si="80"/>
        <v>929788</v>
      </c>
      <c r="K82" s="13">
        <v>929788</v>
      </c>
      <c r="L82" s="13">
        <v>0</v>
      </c>
      <c r="M82" s="13">
        <v>0</v>
      </c>
      <c r="N82" s="17">
        <v>0</v>
      </c>
      <c r="O82" s="14">
        <f t="shared" si="65"/>
        <v>18595749</v>
      </c>
      <c r="P82" s="13"/>
      <c r="Q82" s="41" t="b">
        <f t="shared" si="78"/>
        <v>1</v>
      </c>
      <c r="R82" t="b">
        <f t="shared" si="79"/>
        <v>1</v>
      </c>
      <c r="S82" t="b">
        <f t="shared" si="62"/>
        <v>1</v>
      </c>
    </row>
    <row r="83" spans="1:21" ht="16.899999999999999" customHeight="1" thickBot="1" x14ac:dyDescent="0.3">
      <c r="A83" s="19" t="s">
        <v>87</v>
      </c>
      <c r="B83" s="23" t="s">
        <v>21</v>
      </c>
      <c r="C83" s="12" t="s">
        <v>32</v>
      </c>
      <c r="D83" s="13">
        <f t="shared" si="63"/>
        <v>17665961</v>
      </c>
      <c r="E83" s="13"/>
      <c r="F83" s="13"/>
      <c r="G83" s="13">
        <v>17665961</v>
      </c>
      <c r="H83" s="13"/>
      <c r="I83" s="14">
        <v>929788</v>
      </c>
      <c r="J83" s="15">
        <f t="shared" si="80"/>
        <v>929788</v>
      </c>
      <c r="K83" s="13">
        <v>929788</v>
      </c>
      <c r="L83" s="13">
        <v>0</v>
      </c>
      <c r="M83" s="13">
        <v>0</v>
      </c>
      <c r="N83" s="17">
        <v>0</v>
      </c>
      <c r="O83" s="14">
        <f t="shared" si="65"/>
        <v>18595749</v>
      </c>
      <c r="P83" s="13"/>
      <c r="Q83" s="41" t="b">
        <f t="shared" si="78"/>
        <v>1</v>
      </c>
      <c r="R83" t="b">
        <f t="shared" si="79"/>
        <v>1</v>
      </c>
      <c r="S83" t="b">
        <f t="shared" si="62"/>
        <v>1</v>
      </c>
    </row>
    <row r="84" spans="1:21" ht="16.899999999999999" customHeight="1" thickBot="1" x14ac:dyDescent="0.3">
      <c r="A84" s="19" t="s">
        <v>87</v>
      </c>
      <c r="B84" s="23" t="s">
        <v>22</v>
      </c>
      <c r="C84" s="12" t="s">
        <v>32</v>
      </c>
      <c r="D84" s="13">
        <f t="shared" si="63"/>
        <v>17665961</v>
      </c>
      <c r="E84" s="13"/>
      <c r="F84" s="13"/>
      <c r="G84" s="13">
        <v>17665961</v>
      </c>
      <c r="H84" s="13"/>
      <c r="I84" s="14">
        <v>929788</v>
      </c>
      <c r="J84" s="15">
        <f t="shared" si="80"/>
        <v>929788</v>
      </c>
      <c r="K84" s="13">
        <v>929788</v>
      </c>
      <c r="L84" s="13">
        <v>0</v>
      </c>
      <c r="M84" s="13">
        <v>0</v>
      </c>
      <c r="N84" s="17">
        <v>0</v>
      </c>
      <c r="O84" s="14">
        <f t="shared" si="65"/>
        <v>18595749</v>
      </c>
      <c r="P84" s="13"/>
      <c r="Q84" s="41" t="b">
        <f t="shared" si="78"/>
        <v>1</v>
      </c>
      <c r="R84" t="b">
        <f t="shared" si="79"/>
        <v>1</v>
      </c>
      <c r="S84" t="b">
        <f t="shared" si="62"/>
        <v>1</v>
      </c>
    </row>
    <row r="85" spans="1:21" ht="16.899999999999999" customHeight="1" thickBot="1" x14ac:dyDescent="0.3">
      <c r="A85" s="19" t="s">
        <v>87</v>
      </c>
      <c r="B85" s="23" t="s">
        <v>24</v>
      </c>
      <c r="C85" s="12" t="s">
        <v>32</v>
      </c>
      <c r="D85" s="13">
        <f t="shared" si="63"/>
        <v>17665961</v>
      </c>
      <c r="E85" s="13"/>
      <c r="F85" s="13"/>
      <c r="G85" s="13">
        <v>17665961</v>
      </c>
      <c r="H85" s="13"/>
      <c r="I85" s="14">
        <v>929788</v>
      </c>
      <c r="J85" s="15">
        <f t="shared" si="80"/>
        <v>929788</v>
      </c>
      <c r="K85" s="13">
        <v>929788</v>
      </c>
      <c r="L85" s="13">
        <v>0</v>
      </c>
      <c r="M85" s="13">
        <v>0</v>
      </c>
      <c r="N85" s="17">
        <v>0</v>
      </c>
      <c r="O85" s="14">
        <f t="shared" si="65"/>
        <v>18595749</v>
      </c>
      <c r="P85" s="13"/>
      <c r="Q85" s="41" t="b">
        <f t="shared" si="78"/>
        <v>1</v>
      </c>
      <c r="R85" t="b">
        <f t="shared" si="79"/>
        <v>1</v>
      </c>
      <c r="S85" t="b">
        <f t="shared" si="62"/>
        <v>1</v>
      </c>
    </row>
    <row r="86" spans="1:21" ht="16.899999999999999" customHeight="1" thickBot="1" x14ac:dyDescent="0.3">
      <c r="A86" s="19" t="s">
        <v>87</v>
      </c>
      <c r="B86" s="23" t="s">
        <v>25</v>
      </c>
      <c r="C86" s="12" t="s">
        <v>32</v>
      </c>
      <c r="D86" s="13">
        <f t="shared" si="63"/>
        <v>17665971</v>
      </c>
      <c r="E86" s="13"/>
      <c r="F86" s="13"/>
      <c r="G86" s="13">
        <v>17665971</v>
      </c>
      <c r="H86" s="13"/>
      <c r="I86" s="14">
        <v>929788</v>
      </c>
      <c r="J86" s="15">
        <f t="shared" si="80"/>
        <v>929788</v>
      </c>
      <c r="K86" s="13">
        <v>929788</v>
      </c>
      <c r="L86" s="13">
        <v>0</v>
      </c>
      <c r="M86" s="13">
        <v>0</v>
      </c>
      <c r="N86" s="17">
        <v>0</v>
      </c>
      <c r="O86" s="14">
        <f t="shared" si="65"/>
        <v>18595759</v>
      </c>
      <c r="P86" s="13"/>
      <c r="Q86" s="41" t="b">
        <f t="shared" si="78"/>
        <v>1</v>
      </c>
      <c r="R86" t="b">
        <f t="shared" si="79"/>
        <v>1</v>
      </c>
      <c r="S86" t="b">
        <f t="shared" si="62"/>
        <v>1</v>
      </c>
    </row>
    <row r="87" spans="1:21" ht="16.899999999999999" customHeight="1" thickBot="1" x14ac:dyDescent="0.3">
      <c r="A87" s="81" t="s">
        <v>88</v>
      </c>
      <c r="B87" s="67" t="s">
        <v>33</v>
      </c>
      <c r="C87" s="54" t="s">
        <v>29</v>
      </c>
      <c r="D87" s="48">
        <f t="shared" si="1"/>
        <v>147330729</v>
      </c>
      <c r="E87" s="48"/>
      <c r="F87" s="48"/>
      <c r="G87" s="48">
        <v>147330729</v>
      </c>
      <c r="H87" s="48"/>
      <c r="I87" s="49">
        <v>25999541</v>
      </c>
      <c r="J87" s="50">
        <f t="shared" si="80"/>
        <v>25999541</v>
      </c>
      <c r="K87" s="48">
        <v>25999541</v>
      </c>
      <c r="L87" s="48">
        <v>0</v>
      </c>
      <c r="M87" s="48">
        <v>0</v>
      </c>
      <c r="N87" s="48">
        <v>0</v>
      </c>
      <c r="O87" s="49">
        <f t="shared" si="2"/>
        <v>173330270</v>
      </c>
      <c r="P87" s="48"/>
      <c r="Q87" s="41" t="b">
        <f t="shared" si="78"/>
        <v>1</v>
      </c>
      <c r="R87" t="b">
        <f t="shared" si="79"/>
        <v>1</v>
      </c>
      <c r="S87" t="b">
        <f t="shared" si="62"/>
        <v>1</v>
      </c>
    </row>
    <row r="88" spans="1:21" ht="16.899999999999999" customHeight="1" thickBot="1" x14ac:dyDescent="0.3">
      <c r="A88" s="82"/>
      <c r="B88" s="68"/>
      <c r="C88" s="47" t="s">
        <v>30</v>
      </c>
      <c r="D88" s="48">
        <f t="shared" si="1"/>
        <v>4329820</v>
      </c>
      <c r="E88" s="49"/>
      <c r="F88" s="49"/>
      <c r="G88" s="49">
        <v>4329820</v>
      </c>
      <c r="H88" s="49"/>
      <c r="I88" s="49">
        <v>4329820</v>
      </c>
      <c r="J88" s="50">
        <f t="shared" si="80"/>
        <v>4329820</v>
      </c>
      <c r="K88" s="49">
        <v>4329820</v>
      </c>
      <c r="L88" s="49">
        <v>0</v>
      </c>
      <c r="M88" s="49">
        <v>0</v>
      </c>
      <c r="N88" s="49">
        <v>0</v>
      </c>
      <c r="O88" s="49">
        <f t="shared" si="2"/>
        <v>8659640</v>
      </c>
      <c r="P88" s="49"/>
      <c r="Q88" s="41" t="b">
        <f t="shared" si="78"/>
        <v>1</v>
      </c>
      <c r="R88" t="b">
        <f t="shared" si="79"/>
        <v>1</v>
      </c>
      <c r="S88" t="b">
        <f t="shared" si="62"/>
        <v>1</v>
      </c>
    </row>
    <row r="89" spans="1:21" ht="16.899999999999999" customHeight="1" thickBot="1" x14ac:dyDescent="0.3">
      <c r="A89" s="82"/>
      <c r="B89" s="68"/>
      <c r="C89" s="47" t="s">
        <v>31</v>
      </c>
      <c r="D89" s="48">
        <f>G89</f>
        <v>8303442</v>
      </c>
      <c r="E89" s="49"/>
      <c r="F89" s="49"/>
      <c r="G89" s="49">
        <v>8303442</v>
      </c>
      <c r="H89" s="49"/>
      <c r="I89" s="49">
        <v>3558618</v>
      </c>
      <c r="J89" s="50">
        <f t="shared" si="80"/>
        <v>3558618</v>
      </c>
      <c r="K89" s="49">
        <v>3558618</v>
      </c>
      <c r="L89" s="49">
        <v>0</v>
      </c>
      <c r="M89" s="49">
        <v>0</v>
      </c>
      <c r="N89" s="49">
        <v>0</v>
      </c>
      <c r="O89" s="49">
        <f t="shared" si="2"/>
        <v>11862060</v>
      </c>
      <c r="P89" s="49"/>
      <c r="Q89" s="41" t="b">
        <f t="shared" si="78"/>
        <v>1</v>
      </c>
      <c r="R89" t="b">
        <f t="shared" si="79"/>
        <v>1</v>
      </c>
      <c r="S89" t="b">
        <f t="shared" si="62"/>
        <v>1</v>
      </c>
    </row>
    <row r="90" spans="1:21" ht="16.899999999999999" customHeight="1" thickBot="1" x14ac:dyDescent="0.3">
      <c r="A90" s="83"/>
      <c r="B90" s="69"/>
      <c r="C90" s="51" t="s">
        <v>32</v>
      </c>
      <c r="D90" s="52">
        <f>D87+D88+D89</f>
        <v>159963991</v>
      </c>
      <c r="E90" s="52">
        <f t="shared" ref="E90:P90" si="81">E87+E88+E89</f>
        <v>0</v>
      </c>
      <c r="F90" s="52">
        <f t="shared" si="81"/>
        <v>0</v>
      </c>
      <c r="G90" s="52">
        <f t="shared" si="81"/>
        <v>159963991</v>
      </c>
      <c r="H90" s="52">
        <f t="shared" si="81"/>
        <v>0</v>
      </c>
      <c r="I90" s="52">
        <f t="shared" si="81"/>
        <v>33887979</v>
      </c>
      <c r="J90" s="52">
        <f t="shared" si="81"/>
        <v>33887979</v>
      </c>
      <c r="K90" s="52">
        <f t="shared" si="81"/>
        <v>33887979</v>
      </c>
      <c r="L90" s="52">
        <f t="shared" si="81"/>
        <v>0</v>
      </c>
      <c r="M90" s="52">
        <f t="shared" si="81"/>
        <v>0</v>
      </c>
      <c r="N90" s="52">
        <f t="shared" si="81"/>
        <v>0</v>
      </c>
      <c r="O90" s="52">
        <f t="shared" si="81"/>
        <v>193851970</v>
      </c>
      <c r="P90" s="52">
        <f t="shared" si="81"/>
        <v>0</v>
      </c>
      <c r="Q90" s="41" t="b">
        <f t="shared" si="78"/>
        <v>1</v>
      </c>
      <c r="R90" t="b">
        <f t="shared" si="79"/>
        <v>1</v>
      </c>
      <c r="S90" t="b">
        <f t="shared" si="62"/>
        <v>1</v>
      </c>
    </row>
    <row r="91" spans="1:21" ht="16.899999999999999" customHeight="1" thickBot="1" x14ac:dyDescent="0.3">
      <c r="A91" s="73" t="s">
        <v>34</v>
      </c>
      <c r="B91" s="73" t="s">
        <v>33</v>
      </c>
      <c r="C91" s="55" t="s">
        <v>29</v>
      </c>
      <c r="D91" s="56">
        <f>G91</f>
        <v>3729319437</v>
      </c>
      <c r="E91" s="56"/>
      <c r="F91" s="56"/>
      <c r="G91" s="56">
        <f>G6+G33+G40+G52+G72+G87</f>
        <v>3729319437</v>
      </c>
      <c r="H91" s="56"/>
      <c r="I91" s="56">
        <f t="shared" ref="I91:N91" si="82">I6+I33+I40+I52+I72+I87</f>
        <v>635950667</v>
      </c>
      <c r="J91" s="56">
        <f t="shared" si="82"/>
        <v>603108501</v>
      </c>
      <c r="K91" s="56">
        <f t="shared" si="82"/>
        <v>573106428</v>
      </c>
      <c r="L91" s="56">
        <f t="shared" si="82"/>
        <v>142136</v>
      </c>
      <c r="M91" s="56">
        <f t="shared" si="82"/>
        <v>29859937</v>
      </c>
      <c r="N91" s="56">
        <f t="shared" si="82"/>
        <v>32842166</v>
      </c>
      <c r="O91" s="56">
        <f>D91+I91</f>
        <v>4365270104</v>
      </c>
      <c r="P91" s="56"/>
      <c r="Q91" s="41" t="b">
        <f t="shared" si="78"/>
        <v>1</v>
      </c>
      <c r="R91" t="b">
        <f t="shared" si="79"/>
        <v>1</v>
      </c>
      <c r="S91" t="b">
        <f t="shared" si="62"/>
        <v>1</v>
      </c>
      <c r="T91" s="46"/>
      <c r="U91" s="46"/>
    </row>
    <row r="92" spans="1:21" ht="16.899999999999999" customHeight="1" thickBot="1" x14ac:dyDescent="0.3">
      <c r="A92" s="74"/>
      <c r="B92" s="74"/>
      <c r="C92" s="55" t="s">
        <v>30</v>
      </c>
      <c r="D92" s="56">
        <f t="shared" ref="D92:D93" si="83">G92</f>
        <v>109598861</v>
      </c>
      <c r="E92" s="56"/>
      <c r="F92" s="56"/>
      <c r="G92" s="56">
        <f>G7+G34+G41+G53+G73+G88</f>
        <v>109598861</v>
      </c>
      <c r="H92" s="56"/>
      <c r="I92" s="56">
        <f t="shared" ref="I92:N92" si="84">I7+I34+I41+I53+I73+I88</f>
        <v>104615797</v>
      </c>
      <c r="J92" s="56">
        <f t="shared" si="84"/>
        <v>99146444</v>
      </c>
      <c r="K92" s="56">
        <f t="shared" si="84"/>
        <v>94150065</v>
      </c>
      <c r="L92" s="56">
        <f t="shared" si="84"/>
        <v>23670</v>
      </c>
      <c r="M92" s="56">
        <f t="shared" si="84"/>
        <v>4972709</v>
      </c>
      <c r="N92" s="56">
        <f t="shared" si="84"/>
        <v>5469353</v>
      </c>
      <c r="O92" s="56">
        <f>D92+I92</f>
        <v>214214658</v>
      </c>
      <c r="P92" s="56"/>
      <c r="Q92" s="41" t="b">
        <f t="shared" si="78"/>
        <v>1</v>
      </c>
      <c r="R92" t="b">
        <f t="shared" si="79"/>
        <v>1</v>
      </c>
      <c r="S92" t="b">
        <f t="shared" si="62"/>
        <v>1</v>
      </c>
      <c r="T92" s="46"/>
      <c r="U92" s="46"/>
    </row>
    <row r="93" spans="1:21" ht="16.899999999999999" customHeight="1" thickBot="1" x14ac:dyDescent="0.3">
      <c r="A93" s="74"/>
      <c r="B93" s="74"/>
      <c r="C93" s="55" t="s">
        <v>31</v>
      </c>
      <c r="D93" s="56">
        <f t="shared" si="83"/>
        <v>210181478</v>
      </c>
      <c r="E93" s="56"/>
      <c r="F93" s="56"/>
      <c r="G93" s="56">
        <f>G8+G35+G42+G54+G74+G89</f>
        <v>210181478</v>
      </c>
      <c r="H93" s="56"/>
      <c r="I93" s="56">
        <f t="shared" ref="I93:N93" si="85">I8+I35+I42+I54+I74+I89</f>
        <v>86285638</v>
      </c>
      <c r="J93" s="56">
        <f t="shared" si="85"/>
        <v>81790453</v>
      </c>
      <c r="K93" s="56">
        <f t="shared" si="85"/>
        <v>77683999</v>
      </c>
      <c r="L93" s="56">
        <f t="shared" si="85"/>
        <v>19454</v>
      </c>
      <c r="M93" s="56">
        <f t="shared" si="85"/>
        <v>4087000</v>
      </c>
      <c r="N93" s="56">
        <f t="shared" si="85"/>
        <v>4495185</v>
      </c>
      <c r="O93" s="56">
        <f>D93+I93</f>
        <v>296467116</v>
      </c>
      <c r="P93" s="56"/>
      <c r="Q93" s="41" t="b">
        <f t="shared" si="78"/>
        <v>1</v>
      </c>
      <c r="R93" t="b">
        <f t="shared" si="79"/>
        <v>1</v>
      </c>
      <c r="S93" t="b">
        <f t="shared" si="62"/>
        <v>1</v>
      </c>
      <c r="T93" s="46"/>
      <c r="U93" s="46"/>
    </row>
    <row r="94" spans="1:21" ht="16.899999999999999" customHeight="1" thickBot="1" x14ac:dyDescent="0.3">
      <c r="A94" s="75"/>
      <c r="B94" s="76"/>
      <c r="C94" s="57" t="s">
        <v>32</v>
      </c>
      <c r="D94" s="58">
        <f>D91+D92+D93</f>
        <v>4049099776</v>
      </c>
      <c r="E94" s="58">
        <f t="shared" ref="E94:P94" si="86">E91+E92+E93</f>
        <v>0</v>
      </c>
      <c r="F94" s="58">
        <f t="shared" si="86"/>
        <v>0</v>
      </c>
      <c r="G94" s="58">
        <f t="shared" si="86"/>
        <v>4049099776</v>
      </c>
      <c r="H94" s="58">
        <f t="shared" si="86"/>
        <v>0</v>
      </c>
      <c r="I94" s="58">
        <f t="shared" si="86"/>
        <v>826852102</v>
      </c>
      <c r="J94" s="58">
        <f t="shared" si="86"/>
        <v>784045398</v>
      </c>
      <c r="K94" s="58">
        <f t="shared" si="86"/>
        <v>744940492</v>
      </c>
      <c r="L94" s="58">
        <f t="shared" si="86"/>
        <v>185260</v>
      </c>
      <c r="M94" s="58">
        <f t="shared" si="86"/>
        <v>38919646</v>
      </c>
      <c r="N94" s="58">
        <f t="shared" si="86"/>
        <v>42806704</v>
      </c>
      <c r="O94" s="58">
        <f t="shared" si="86"/>
        <v>4875951878</v>
      </c>
      <c r="P94" s="58">
        <f t="shared" si="86"/>
        <v>0</v>
      </c>
      <c r="Q94" s="41" t="b">
        <f t="shared" si="78"/>
        <v>1</v>
      </c>
      <c r="R94" t="b">
        <f t="shared" si="79"/>
        <v>1</v>
      </c>
      <c r="S94" t="b">
        <f t="shared" si="62"/>
        <v>1</v>
      </c>
    </row>
    <row r="95" spans="1:21" ht="15.75" x14ac:dyDescent="0.25">
      <c r="A95" s="8"/>
    </row>
    <row r="96" spans="1:21" x14ac:dyDescent="0.25">
      <c r="A96" s="7"/>
      <c r="I96" s="42"/>
    </row>
    <row r="97" spans="1:9" x14ac:dyDescent="0.25">
      <c r="A97" s="7" t="s">
        <v>35</v>
      </c>
      <c r="I97" s="42"/>
    </row>
    <row r="98" spans="1:9" ht="15.75" x14ac:dyDescent="0.25">
      <c r="A98" s="6" t="s">
        <v>36</v>
      </c>
      <c r="I98" s="42"/>
    </row>
  </sheetData>
  <mergeCells count="22">
    <mergeCell ref="A91:A94"/>
    <mergeCell ref="B91:B94"/>
    <mergeCell ref="C2:C5"/>
    <mergeCell ref="B2:B5"/>
    <mergeCell ref="A2:A5"/>
    <mergeCell ref="A33:A36"/>
    <mergeCell ref="B33:B36"/>
    <mergeCell ref="A40:A43"/>
    <mergeCell ref="B40:B43"/>
    <mergeCell ref="A52:A55"/>
    <mergeCell ref="A87:A90"/>
    <mergeCell ref="B87:B90"/>
    <mergeCell ref="B52:B55"/>
    <mergeCell ref="A72:A75"/>
    <mergeCell ref="B72:B75"/>
    <mergeCell ref="A6:A9"/>
    <mergeCell ref="P2:P3"/>
    <mergeCell ref="B6:B9"/>
    <mergeCell ref="D2:H2"/>
    <mergeCell ref="J2:M2"/>
    <mergeCell ref="N2:N3"/>
    <mergeCell ref="O2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D19D-32FD-4AE3-9BAE-3AC3CE08459A}">
  <dimension ref="A1:H121"/>
  <sheetViews>
    <sheetView zoomScale="70" zoomScaleNormal="70" workbookViewId="0">
      <pane ySplit="3" topLeftCell="A4" activePane="bottomLeft" state="frozen"/>
      <selection pane="bottomLeft" activeCell="A4" sqref="A4:A46"/>
    </sheetView>
  </sheetViews>
  <sheetFormatPr defaultColWidth="29.28515625" defaultRowHeight="15" x14ac:dyDescent="0.2"/>
  <cols>
    <col min="1" max="16384" width="29.28515625" style="6"/>
  </cols>
  <sheetData>
    <row r="1" spans="1:7" ht="16.5" thickBot="1" x14ac:dyDescent="0.25">
      <c r="A1" s="1" t="s">
        <v>89</v>
      </c>
    </row>
    <row r="2" spans="1:7" ht="15.75" x14ac:dyDescent="0.2">
      <c r="A2" s="18" t="s">
        <v>90</v>
      </c>
      <c r="B2" s="21" t="s">
        <v>92</v>
      </c>
      <c r="C2" s="21" t="s">
        <v>93</v>
      </c>
      <c r="D2" s="21" t="s">
        <v>94</v>
      </c>
      <c r="E2" s="21" t="s">
        <v>95</v>
      </c>
      <c r="F2" s="65" t="s">
        <v>97</v>
      </c>
    </row>
    <row r="3" spans="1:7" ht="16.5" thickBot="1" x14ac:dyDescent="0.25">
      <c r="A3" s="20" t="s">
        <v>91</v>
      </c>
      <c r="B3" s="5" t="s">
        <v>91</v>
      </c>
      <c r="C3" s="5" t="s">
        <v>91</v>
      </c>
      <c r="D3" s="5" t="s">
        <v>91</v>
      </c>
      <c r="E3" s="5" t="s">
        <v>96</v>
      </c>
      <c r="F3" s="94"/>
    </row>
    <row r="4" spans="1:7" x14ac:dyDescent="0.2">
      <c r="A4" s="90" t="s">
        <v>43</v>
      </c>
      <c r="B4" s="90" t="s">
        <v>98</v>
      </c>
      <c r="C4" s="95" t="s">
        <v>45</v>
      </c>
      <c r="D4" s="91" t="s">
        <v>15</v>
      </c>
      <c r="E4" s="24">
        <v>134</v>
      </c>
      <c r="F4" s="25">
        <v>1516594</v>
      </c>
    </row>
    <row r="5" spans="1:7" x14ac:dyDescent="0.2">
      <c r="A5" s="90"/>
      <c r="B5" s="90"/>
      <c r="C5" s="96"/>
      <c r="D5" s="93"/>
      <c r="E5" s="24">
        <v>135</v>
      </c>
      <c r="F5" s="25">
        <v>1516594</v>
      </c>
    </row>
    <row r="6" spans="1:7" x14ac:dyDescent="0.2">
      <c r="A6" s="90"/>
      <c r="B6" s="90"/>
      <c r="C6" s="96"/>
      <c r="D6" s="93"/>
      <c r="E6" s="24">
        <v>136</v>
      </c>
      <c r="F6" s="25">
        <v>1516594</v>
      </c>
    </row>
    <row r="7" spans="1:7" x14ac:dyDescent="0.2">
      <c r="A7" s="90"/>
      <c r="B7" s="90"/>
      <c r="C7" s="96"/>
      <c r="D7" s="93"/>
      <c r="E7" s="24">
        <v>137</v>
      </c>
      <c r="F7" s="25">
        <v>1516594</v>
      </c>
    </row>
    <row r="8" spans="1:7" x14ac:dyDescent="0.2">
      <c r="A8" s="90"/>
      <c r="B8" s="90"/>
      <c r="C8" s="96"/>
      <c r="D8" s="93"/>
      <c r="E8" s="24">
        <v>138</v>
      </c>
      <c r="F8" s="25">
        <v>1516594</v>
      </c>
    </row>
    <row r="9" spans="1:7" x14ac:dyDescent="0.2">
      <c r="A9" s="90"/>
      <c r="B9" s="90"/>
      <c r="C9" s="96"/>
      <c r="D9" s="92"/>
      <c r="E9" s="24">
        <v>153</v>
      </c>
      <c r="F9" s="25">
        <v>1516594</v>
      </c>
      <c r="G9" s="22"/>
    </row>
    <row r="10" spans="1:7" x14ac:dyDescent="0.2">
      <c r="A10" s="90"/>
      <c r="B10" s="90"/>
      <c r="C10" s="96"/>
      <c r="D10" s="24" t="s">
        <v>39</v>
      </c>
      <c r="E10" s="24">
        <v>139</v>
      </c>
      <c r="F10" s="25">
        <v>1516594</v>
      </c>
      <c r="G10" s="22"/>
    </row>
    <row r="11" spans="1:7" x14ac:dyDescent="0.2">
      <c r="A11" s="90"/>
      <c r="B11" s="90"/>
      <c r="C11" s="96"/>
      <c r="D11" s="91" t="s">
        <v>16</v>
      </c>
      <c r="E11" s="24">
        <v>142</v>
      </c>
      <c r="F11" s="25">
        <v>1516595</v>
      </c>
      <c r="G11" s="22"/>
    </row>
    <row r="12" spans="1:7" x14ac:dyDescent="0.2">
      <c r="A12" s="90"/>
      <c r="B12" s="90"/>
      <c r="C12" s="96"/>
      <c r="D12" s="92"/>
      <c r="E12" s="24">
        <v>143</v>
      </c>
      <c r="F12" s="25">
        <v>1516595</v>
      </c>
    </row>
    <row r="13" spans="1:7" x14ac:dyDescent="0.2">
      <c r="A13" s="90"/>
      <c r="B13" s="90"/>
      <c r="C13" s="96"/>
      <c r="D13" s="91" t="s">
        <v>17</v>
      </c>
      <c r="E13" s="24">
        <v>144</v>
      </c>
      <c r="F13" s="25">
        <v>1516595</v>
      </c>
      <c r="G13" s="22"/>
    </row>
    <row r="14" spans="1:7" x14ac:dyDescent="0.2">
      <c r="A14" s="90"/>
      <c r="B14" s="90"/>
      <c r="C14" s="96"/>
      <c r="D14" s="93"/>
      <c r="E14" s="24">
        <v>146</v>
      </c>
      <c r="F14" s="25">
        <v>1516595</v>
      </c>
    </row>
    <row r="15" spans="1:7" x14ac:dyDescent="0.2">
      <c r="A15" s="90"/>
      <c r="B15" s="90"/>
      <c r="C15" s="96"/>
      <c r="D15" s="92"/>
      <c r="E15" s="24">
        <v>147</v>
      </c>
      <c r="F15" s="25">
        <v>1516595</v>
      </c>
    </row>
    <row r="16" spans="1:7" x14ac:dyDescent="0.2">
      <c r="A16" s="90"/>
      <c r="B16" s="90"/>
      <c r="C16" s="96"/>
      <c r="D16" s="24" t="s">
        <v>18</v>
      </c>
      <c r="E16" s="24">
        <v>151</v>
      </c>
      <c r="F16" s="25">
        <v>1516594</v>
      </c>
      <c r="G16" s="22"/>
    </row>
    <row r="17" spans="1:7" x14ac:dyDescent="0.2">
      <c r="A17" s="90"/>
      <c r="B17" s="90"/>
      <c r="C17" s="96"/>
      <c r="D17" s="91" t="s">
        <v>19</v>
      </c>
      <c r="E17" s="24">
        <v>148</v>
      </c>
      <c r="F17" s="25">
        <v>1516595</v>
      </c>
      <c r="G17" s="22"/>
    </row>
    <row r="18" spans="1:7" x14ac:dyDescent="0.2">
      <c r="A18" s="90"/>
      <c r="B18" s="90"/>
      <c r="C18" s="96"/>
      <c r="D18" s="93"/>
      <c r="E18" s="24">
        <v>149</v>
      </c>
      <c r="F18" s="25">
        <v>1516595</v>
      </c>
    </row>
    <row r="19" spans="1:7" x14ac:dyDescent="0.2">
      <c r="A19" s="90"/>
      <c r="B19" s="90"/>
      <c r="C19" s="96"/>
      <c r="D19" s="92"/>
      <c r="E19" s="24">
        <v>150</v>
      </c>
      <c r="F19" s="25">
        <v>1516595</v>
      </c>
    </row>
    <row r="20" spans="1:7" x14ac:dyDescent="0.2">
      <c r="A20" s="90"/>
      <c r="B20" s="90"/>
      <c r="C20" s="96"/>
      <c r="D20" s="91" t="s">
        <v>20</v>
      </c>
      <c r="E20" s="24">
        <v>140</v>
      </c>
      <c r="F20" s="25">
        <v>1516595</v>
      </c>
      <c r="G20" s="22"/>
    </row>
    <row r="21" spans="1:7" x14ac:dyDescent="0.2">
      <c r="A21" s="90"/>
      <c r="B21" s="90"/>
      <c r="C21" s="96"/>
      <c r="D21" s="93"/>
      <c r="E21" s="24">
        <v>141</v>
      </c>
      <c r="F21" s="25">
        <v>1516595</v>
      </c>
    </row>
    <row r="22" spans="1:7" x14ac:dyDescent="0.2">
      <c r="A22" s="90"/>
      <c r="B22" s="90"/>
      <c r="C22" s="96"/>
      <c r="D22" s="92"/>
      <c r="E22" s="24">
        <v>145</v>
      </c>
      <c r="F22" s="25">
        <v>1516595</v>
      </c>
    </row>
    <row r="23" spans="1:7" x14ac:dyDescent="0.2">
      <c r="A23" s="90"/>
      <c r="B23" s="90"/>
      <c r="C23" s="96"/>
      <c r="D23" s="24" t="s">
        <v>21</v>
      </c>
      <c r="E23" s="24">
        <v>152</v>
      </c>
      <c r="F23" s="25">
        <v>1516594</v>
      </c>
      <c r="G23" s="22"/>
    </row>
    <row r="24" spans="1:7" x14ac:dyDescent="0.2">
      <c r="A24" s="90"/>
      <c r="B24" s="90"/>
      <c r="C24" s="96"/>
      <c r="D24" s="91" t="s">
        <v>22</v>
      </c>
      <c r="E24" s="24">
        <v>156</v>
      </c>
      <c r="F24" s="25">
        <v>1516594</v>
      </c>
      <c r="G24" s="22"/>
    </row>
    <row r="25" spans="1:7" x14ac:dyDescent="0.2">
      <c r="A25" s="90"/>
      <c r="B25" s="90"/>
      <c r="C25" s="96"/>
      <c r="D25" s="92"/>
      <c r="E25" s="24">
        <v>157</v>
      </c>
      <c r="F25" s="25">
        <v>1516594</v>
      </c>
    </row>
    <row r="26" spans="1:7" x14ac:dyDescent="0.2">
      <c r="A26" s="90"/>
      <c r="B26" s="90"/>
      <c r="C26" s="96"/>
      <c r="D26" s="91" t="s">
        <v>24</v>
      </c>
      <c r="E26" s="24">
        <v>158</v>
      </c>
      <c r="F26" s="25">
        <v>1516594</v>
      </c>
      <c r="G26" s="22"/>
    </row>
    <row r="27" spans="1:7" x14ac:dyDescent="0.2">
      <c r="A27" s="90"/>
      <c r="B27" s="90"/>
      <c r="C27" s="96"/>
      <c r="D27" s="93"/>
      <c r="E27" s="24">
        <v>159</v>
      </c>
      <c r="F27" s="25">
        <v>1516594</v>
      </c>
    </row>
    <row r="28" spans="1:7" x14ac:dyDescent="0.2">
      <c r="A28" s="90"/>
      <c r="B28" s="90"/>
      <c r="C28" s="96"/>
      <c r="D28" s="93"/>
      <c r="E28" s="24">
        <v>160</v>
      </c>
      <c r="F28" s="25">
        <v>1516594</v>
      </c>
    </row>
    <row r="29" spans="1:7" x14ac:dyDescent="0.2">
      <c r="A29" s="90"/>
      <c r="B29" s="90"/>
      <c r="C29" s="96"/>
      <c r="D29" s="93"/>
      <c r="E29" s="24">
        <v>161</v>
      </c>
      <c r="F29" s="25">
        <v>1516594</v>
      </c>
    </row>
    <row r="30" spans="1:7" x14ac:dyDescent="0.2">
      <c r="A30" s="90"/>
      <c r="B30" s="90"/>
      <c r="C30" s="96"/>
      <c r="D30" s="92"/>
      <c r="E30" s="24">
        <v>162</v>
      </c>
      <c r="F30" s="25">
        <v>1516594</v>
      </c>
    </row>
    <row r="31" spans="1:7" x14ac:dyDescent="0.2">
      <c r="A31" s="90"/>
      <c r="B31" s="90"/>
      <c r="C31" s="90"/>
      <c r="D31" s="24" t="s">
        <v>25</v>
      </c>
      <c r="E31" s="24">
        <v>163</v>
      </c>
      <c r="F31" s="25">
        <v>1516594</v>
      </c>
      <c r="G31" s="22"/>
    </row>
    <row r="32" spans="1:7" x14ac:dyDescent="0.2">
      <c r="A32" s="88"/>
      <c r="B32" s="88"/>
      <c r="C32" s="88" t="s">
        <v>44</v>
      </c>
      <c r="D32" s="85" t="s">
        <v>39</v>
      </c>
      <c r="E32" s="26">
        <v>137</v>
      </c>
      <c r="F32" s="27">
        <v>927176</v>
      </c>
    </row>
    <row r="33" spans="1:7" x14ac:dyDescent="0.2">
      <c r="A33" s="88"/>
      <c r="B33" s="88"/>
      <c r="C33" s="88"/>
      <c r="D33" s="85"/>
      <c r="E33" s="26">
        <v>139</v>
      </c>
      <c r="F33" s="27">
        <v>10847955</v>
      </c>
    </row>
    <row r="34" spans="1:7" x14ac:dyDescent="0.2">
      <c r="A34" s="88"/>
      <c r="B34" s="88"/>
      <c r="C34" s="28" t="s">
        <v>46</v>
      </c>
      <c r="D34" s="26" t="s">
        <v>17</v>
      </c>
      <c r="E34" s="26">
        <v>146</v>
      </c>
      <c r="F34" s="27">
        <v>226655003</v>
      </c>
    </row>
    <row r="35" spans="1:7" x14ac:dyDescent="0.2">
      <c r="A35" s="88"/>
      <c r="B35" s="88"/>
      <c r="C35" s="28" t="s">
        <v>47</v>
      </c>
      <c r="D35" s="26" t="s">
        <v>18</v>
      </c>
      <c r="E35" s="26">
        <v>149</v>
      </c>
      <c r="F35" s="27">
        <v>172972959</v>
      </c>
    </row>
    <row r="36" spans="1:7" x14ac:dyDescent="0.2">
      <c r="A36" s="88"/>
      <c r="B36" s="88"/>
      <c r="C36" s="28" t="s">
        <v>48</v>
      </c>
      <c r="D36" s="26" t="s">
        <v>18</v>
      </c>
      <c r="E36" s="26">
        <v>150</v>
      </c>
      <c r="F36" s="27">
        <v>447825828</v>
      </c>
    </row>
    <row r="37" spans="1:7" x14ac:dyDescent="0.2">
      <c r="A37" s="88"/>
      <c r="B37" s="88"/>
      <c r="C37" s="28" t="s">
        <v>49</v>
      </c>
      <c r="D37" s="26" t="s">
        <v>19</v>
      </c>
      <c r="E37" s="26">
        <v>149</v>
      </c>
      <c r="F37" s="27">
        <v>78216460</v>
      </c>
    </row>
    <row r="38" spans="1:7" x14ac:dyDescent="0.2">
      <c r="A38" s="88"/>
      <c r="B38" s="88"/>
      <c r="C38" s="88" t="s">
        <v>50</v>
      </c>
      <c r="D38" s="85" t="s">
        <v>19</v>
      </c>
      <c r="E38" s="26">
        <v>149</v>
      </c>
      <c r="F38" s="27">
        <v>99300510</v>
      </c>
    </row>
    <row r="39" spans="1:7" x14ac:dyDescent="0.2">
      <c r="A39" s="88"/>
      <c r="B39" s="88"/>
      <c r="C39" s="88"/>
      <c r="D39" s="85"/>
      <c r="E39" s="26">
        <v>150</v>
      </c>
      <c r="F39" s="27">
        <v>17523619</v>
      </c>
    </row>
    <row r="40" spans="1:7" x14ac:dyDescent="0.2">
      <c r="A40" s="88"/>
      <c r="B40" s="88"/>
      <c r="C40" s="88"/>
      <c r="D40" s="85"/>
      <c r="E40" s="26">
        <v>152</v>
      </c>
      <c r="F40" s="27">
        <v>12980459</v>
      </c>
    </row>
    <row r="41" spans="1:7" x14ac:dyDescent="0.2">
      <c r="A41" s="88"/>
      <c r="B41" s="88"/>
      <c r="C41" s="28" t="s">
        <v>51</v>
      </c>
      <c r="D41" s="26" t="s">
        <v>20</v>
      </c>
      <c r="E41" s="26">
        <v>151</v>
      </c>
      <c r="F41" s="27">
        <v>35047239</v>
      </c>
    </row>
    <row r="42" spans="1:7" x14ac:dyDescent="0.2">
      <c r="A42" s="88"/>
      <c r="B42" s="88"/>
      <c r="C42" s="28" t="s">
        <v>52</v>
      </c>
      <c r="D42" s="26" t="s">
        <v>20</v>
      </c>
      <c r="E42" s="26">
        <v>145</v>
      </c>
      <c r="F42" s="27">
        <v>193923511</v>
      </c>
    </row>
    <row r="43" spans="1:7" x14ac:dyDescent="0.2">
      <c r="A43" s="88"/>
      <c r="B43" s="88"/>
      <c r="C43" s="28" t="s">
        <v>53</v>
      </c>
      <c r="D43" s="26" t="s">
        <v>20</v>
      </c>
      <c r="E43" s="26">
        <v>146</v>
      </c>
      <c r="F43" s="27">
        <v>28093447</v>
      </c>
    </row>
    <row r="44" spans="1:7" x14ac:dyDescent="0.2">
      <c r="A44" s="88"/>
      <c r="B44" s="88"/>
      <c r="C44" s="28" t="s">
        <v>54</v>
      </c>
      <c r="D44" s="26" t="s">
        <v>20</v>
      </c>
      <c r="E44" s="26">
        <v>151</v>
      </c>
      <c r="F44" s="27">
        <v>43750636</v>
      </c>
    </row>
    <row r="45" spans="1:7" x14ac:dyDescent="0.2">
      <c r="A45" s="88"/>
      <c r="B45" s="88"/>
      <c r="C45" s="28" t="s">
        <v>55</v>
      </c>
      <c r="D45" s="26" t="s">
        <v>20</v>
      </c>
      <c r="E45" s="26">
        <v>151</v>
      </c>
      <c r="F45" s="27">
        <v>110593509</v>
      </c>
    </row>
    <row r="46" spans="1:7" ht="15.75" thickBot="1" x14ac:dyDescent="0.25">
      <c r="A46" s="89"/>
      <c r="B46" s="89"/>
      <c r="C46" s="29" t="s">
        <v>56</v>
      </c>
      <c r="D46" s="30" t="s">
        <v>20</v>
      </c>
      <c r="E46" s="30">
        <v>151</v>
      </c>
      <c r="F46" s="31">
        <v>138551191</v>
      </c>
      <c r="G46" s="22">
        <f>SUM(F4:F46)</f>
        <v>1659674145</v>
      </c>
    </row>
    <row r="47" spans="1:7" x14ac:dyDescent="0.2">
      <c r="A47" s="84" t="s">
        <v>57</v>
      </c>
      <c r="B47" s="84" t="s">
        <v>98</v>
      </c>
      <c r="C47" s="32" t="s">
        <v>58</v>
      </c>
      <c r="D47" s="33" t="s">
        <v>16</v>
      </c>
      <c r="E47" s="33">
        <v>143</v>
      </c>
      <c r="F47" s="34">
        <v>704273643</v>
      </c>
    </row>
    <row r="48" spans="1:7" x14ac:dyDescent="0.2">
      <c r="A48" s="85"/>
      <c r="B48" s="85"/>
      <c r="C48" s="28" t="s">
        <v>59</v>
      </c>
      <c r="D48" s="26" t="s">
        <v>16</v>
      </c>
      <c r="E48" s="26">
        <v>143</v>
      </c>
      <c r="F48" s="27">
        <v>5763324</v>
      </c>
    </row>
    <row r="49" spans="1:7" x14ac:dyDescent="0.2">
      <c r="A49" s="85"/>
      <c r="B49" s="85"/>
      <c r="C49" s="88" t="s">
        <v>60</v>
      </c>
      <c r="D49" s="85" t="s">
        <v>16</v>
      </c>
      <c r="E49" s="26">
        <v>142</v>
      </c>
      <c r="F49" s="27">
        <v>7413697</v>
      </c>
    </row>
    <row r="50" spans="1:7" ht="16.149999999999999" customHeight="1" thickBot="1" x14ac:dyDescent="0.25">
      <c r="A50" s="86"/>
      <c r="B50" s="86"/>
      <c r="C50" s="89"/>
      <c r="D50" s="86"/>
      <c r="E50" s="30">
        <v>152</v>
      </c>
      <c r="F50" s="31">
        <v>5284901</v>
      </c>
      <c r="G50" s="22">
        <f>SUM(F47:F50)</f>
        <v>722735565</v>
      </c>
    </row>
    <row r="51" spans="1:7" ht="16.149999999999999" customHeight="1" x14ac:dyDescent="0.2">
      <c r="A51" s="84" t="s">
        <v>61</v>
      </c>
      <c r="B51" s="84" t="s">
        <v>98</v>
      </c>
      <c r="C51" s="35" t="s">
        <v>62</v>
      </c>
      <c r="D51" s="36" t="s">
        <v>19</v>
      </c>
      <c r="E51" s="33">
        <v>152</v>
      </c>
      <c r="F51" s="34">
        <v>148348101</v>
      </c>
    </row>
    <row r="52" spans="1:7" ht="16.149999999999999" customHeight="1" x14ac:dyDescent="0.2">
      <c r="A52" s="85"/>
      <c r="B52" s="85"/>
      <c r="C52" s="37" t="s">
        <v>63</v>
      </c>
      <c r="D52" s="38" t="s">
        <v>21</v>
      </c>
      <c r="E52" s="26">
        <v>152</v>
      </c>
      <c r="F52" s="27">
        <v>13943980</v>
      </c>
    </row>
    <row r="53" spans="1:7" ht="16.149999999999999" customHeight="1" x14ac:dyDescent="0.2">
      <c r="A53" s="85"/>
      <c r="B53" s="85"/>
      <c r="C53" s="88" t="s">
        <v>64</v>
      </c>
      <c r="D53" s="38" t="s">
        <v>21</v>
      </c>
      <c r="E53" s="26">
        <v>152</v>
      </c>
      <c r="F53" s="27">
        <v>51921835</v>
      </c>
    </row>
    <row r="54" spans="1:7" ht="16.149999999999999" customHeight="1" x14ac:dyDescent="0.2">
      <c r="A54" s="85"/>
      <c r="B54" s="85"/>
      <c r="C54" s="88"/>
      <c r="D54" s="38" t="s">
        <v>24</v>
      </c>
      <c r="E54" s="26">
        <v>162</v>
      </c>
      <c r="F54" s="27">
        <v>40310669</v>
      </c>
    </row>
    <row r="55" spans="1:7" ht="16.149999999999999" customHeight="1" x14ac:dyDescent="0.2">
      <c r="A55" s="85"/>
      <c r="B55" s="85"/>
      <c r="C55" s="88" t="s">
        <v>65</v>
      </c>
      <c r="D55" s="85" t="s">
        <v>21</v>
      </c>
      <c r="E55" s="26">
        <v>153</v>
      </c>
      <c r="F55" s="27">
        <v>129804588</v>
      </c>
    </row>
    <row r="56" spans="1:7" ht="16.149999999999999" customHeight="1" x14ac:dyDescent="0.2">
      <c r="A56" s="85"/>
      <c r="B56" s="85"/>
      <c r="C56" s="88"/>
      <c r="D56" s="85"/>
      <c r="E56" s="26">
        <v>162</v>
      </c>
      <c r="F56" s="27">
        <v>176163369</v>
      </c>
    </row>
    <row r="57" spans="1:7" ht="16.149999999999999" customHeight="1" x14ac:dyDescent="0.2">
      <c r="A57" s="85"/>
      <c r="B57" s="85"/>
      <c r="C57" s="37" t="s">
        <v>66</v>
      </c>
      <c r="D57" s="38" t="s">
        <v>21</v>
      </c>
      <c r="E57" s="26">
        <v>152</v>
      </c>
      <c r="F57" s="27">
        <v>46358781</v>
      </c>
    </row>
    <row r="58" spans="1:7" ht="16.149999999999999" customHeight="1" x14ac:dyDescent="0.2">
      <c r="A58" s="85"/>
      <c r="B58" s="85"/>
      <c r="C58" s="37" t="s">
        <v>67</v>
      </c>
      <c r="D58" s="38" t="s">
        <v>24</v>
      </c>
      <c r="E58" s="26">
        <v>158</v>
      </c>
      <c r="F58" s="27">
        <v>13907635</v>
      </c>
    </row>
    <row r="59" spans="1:7" ht="16.149999999999999" customHeight="1" thickBot="1" x14ac:dyDescent="0.25">
      <c r="A59" s="86"/>
      <c r="B59" s="86"/>
      <c r="C59" s="39" t="s">
        <v>68</v>
      </c>
      <c r="D59" s="40" t="s">
        <v>24</v>
      </c>
      <c r="E59" s="30">
        <v>160</v>
      </c>
      <c r="F59" s="31">
        <v>72076222</v>
      </c>
      <c r="G59" s="22">
        <f>SUM(F51:F59)</f>
        <v>692835180</v>
      </c>
    </row>
    <row r="60" spans="1:7" ht="16.149999999999999" customHeight="1" x14ac:dyDescent="0.2">
      <c r="A60" s="84" t="s">
        <v>69</v>
      </c>
      <c r="B60" s="84" t="s">
        <v>98</v>
      </c>
      <c r="C60" s="35" t="s">
        <v>70</v>
      </c>
      <c r="D60" s="36" t="s">
        <v>99</v>
      </c>
      <c r="E60" s="33">
        <v>137</v>
      </c>
      <c r="F60" s="34">
        <v>124983275</v>
      </c>
    </row>
    <row r="61" spans="1:7" ht="16.149999999999999" customHeight="1" x14ac:dyDescent="0.2">
      <c r="A61" s="85"/>
      <c r="B61" s="85"/>
      <c r="C61" s="37" t="s">
        <v>71</v>
      </c>
      <c r="D61" s="38" t="s">
        <v>16</v>
      </c>
      <c r="E61" s="26">
        <v>143</v>
      </c>
      <c r="F61" s="27">
        <v>4450443</v>
      </c>
    </row>
    <row r="62" spans="1:7" ht="16.149999999999999" customHeight="1" x14ac:dyDescent="0.2">
      <c r="A62" s="85"/>
      <c r="B62" s="85"/>
      <c r="C62" s="88" t="s">
        <v>72</v>
      </c>
      <c r="D62" s="85" t="s">
        <v>17</v>
      </c>
      <c r="E62" s="26">
        <v>144</v>
      </c>
      <c r="F62" s="27">
        <v>9086322</v>
      </c>
    </row>
    <row r="63" spans="1:7" ht="16.149999999999999" customHeight="1" x14ac:dyDescent="0.2">
      <c r="A63" s="85"/>
      <c r="B63" s="85"/>
      <c r="C63" s="88"/>
      <c r="D63" s="85"/>
      <c r="E63" s="26">
        <v>146</v>
      </c>
      <c r="F63" s="27">
        <v>30550437</v>
      </c>
    </row>
    <row r="64" spans="1:7" ht="16.149999999999999" customHeight="1" x14ac:dyDescent="0.2">
      <c r="A64" s="85"/>
      <c r="B64" s="85"/>
      <c r="C64" s="37" t="s">
        <v>73</v>
      </c>
      <c r="D64" s="38" t="s">
        <v>18</v>
      </c>
      <c r="E64" s="26">
        <v>149</v>
      </c>
      <c r="F64" s="27">
        <v>1909982</v>
      </c>
    </row>
    <row r="65" spans="1:7" ht="16.149999999999999" customHeight="1" x14ac:dyDescent="0.2">
      <c r="A65" s="85"/>
      <c r="B65" s="85"/>
      <c r="C65" s="88" t="s">
        <v>74</v>
      </c>
      <c r="D65" s="85" t="s">
        <v>20</v>
      </c>
      <c r="E65" s="26">
        <v>145</v>
      </c>
      <c r="F65" s="27">
        <v>2225221</v>
      </c>
    </row>
    <row r="66" spans="1:7" ht="16.149999999999999" customHeight="1" x14ac:dyDescent="0.2">
      <c r="A66" s="85"/>
      <c r="B66" s="85"/>
      <c r="C66" s="88"/>
      <c r="D66" s="85"/>
      <c r="E66" s="26">
        <v>151</v>
      </c>
      <c r="F66" s="27">
        <v>2280852</v>
      </c>
    </row>
    <row r="67" spans="1:7" ht="16.149999999999999" customHeight="1" x14ac:dyDescent="0.2">
      <c r="A67" s="85"/>
      <c r="B67" s="85"/>
      <c r="C67" s="37" t="s">
        <v>75</v>
      </c>
      <c r="D67" s="38" t="s">
        <v>20</v>
      </c>
      <c r="E67" s="26">
        <v>151</v>
      </c>
      <c r="F67" s="27">
        <v>13061165</v>
      </c>
    </row>
    <row r="68" spans="1:7" ht="16.149999999999999" customHeight="1" x14ac:dyDescent="0.2">
      <c r="A68" s="85"/>
      <c r="B68" s="85"/>
      <c r="C68" s="37" t="s">
        <v>76</v>
      </c>
      <c r="D68" s="38" t="s">
        <v>21</v>
      </c>
      <c r="E68" s="26">
        <v>152</v>
      </c>
      <c r="F68" s="27">
        <v>7046535</v>
      </c>
    </row>
    <row r="69" spans="1:7" ht="16.149999999999999" customHeight="1" x14ac:dyDescent="0.2">
      <c r="A69" s="85"/>
      <c r="B69" s="85"/>
      <c r="C69" s="37" t="s">
        <v>77</v>
      </c>
      <c r="D69" s="38" t="s">
        <v>21</v>
      </c>
      <c r="E69" s="26">
        <v>153</v>
      </c>
      <c r="F69" s="27">
        <v>35431090</v>
      </c>
    </row>
    <row r="70" spans="1:7" ht="16.149999999999999" customHeight="1" x14ac:dyDescent="0.2">
      <c r="A70" s="85"/>
      <c r="B70" s="85"/>
      <c r="C70" s="37" t="s">
        <v>78</v>
      </c>
      <c r="D70" s="38" t="s">
        <v>21</v>
      </c>
      <c r="E70" s="26">
        <v>138</v>
      </c>
      <c r="F70" s="27">
        <v>33467331</v>
      </c>
    </row>
    <row r="71" spans="1:7" ht="16.149999999999999" customHeight="1" x14ac:dyDescent="0.2">
      <c r="A71" s="85"/>
      <c r="B71" s="85"/>
      <c r="C71" s="37" t="s">
        <v>79</v>
      </c>
      <c r="D71" s="38" t="s">
        <v>22</v>
      </c>
      <c r="E71" s="26">
        <v>156</v>
      </c>
      <c r="F71" s="27">
        <v>5377619</v>
      </c>
    </row>
    <row r="72" spans="1:7" ht="16.149999999999999" customHeight="1" x14ac:dyDescent="0.2">
      <c r="A72" s="85"/>
      <c r="B72" s="85"/>
      <c r="C72" s="37" t="s">
        <v>80</v>
      </c>
      <c r="D72" s="38" t="s">
        <v>22</v>
      </c>
      <c r="E72" s="26">
        <v>156</v>
      </c>
      <c r="F72" s="27">
        <v>4821314</v>
      </c>
    </row>
    <row r="73" spans="1:7" ht="16.149999999999999" customHeight="1" x14ac:dyDescent="0.2">
      <c r="A73" s="85"/>
      <c r="B73" s="85"/>
      <c r="C73" s="37" t="s">
        <v>81</v>
      </c>
      <c r="D73" s="38" t="s">
        <v>24</v>
      </c>
      <c r="E73" s="26">
        <v>158</v>
      </c>
      <c r="F73" s="27">
        <v>20397864</v>
      </c>
    </row>
    <row r="74" spans="1:7" ht="16.149999999999999" customHeight="1" x14ac:dyDescent="0.2">
      <c r="A74" s="85"/>
      <c r="B74" s="85"/>
      <c r="C74" s="88" t="s">
        <v>82</v>
      </c>
      <c r="D74" s="85" t="s">
        <v>24</v>
      </c>
      <c r="E74" s="26">
        <v>138</v>
      </c>
      <c r="F74" s="27">
        <v>72505133</v>
      </c>
    </row>
    <row r="75" spans="1:7" ht="16.149999999999999" customHeight="1" x14ac:dyDescent="0.2">
      <c r="A75" s="85"/>
      <c r="B75" s="85"/>
      <c r="C75" s="88"/>
      <c r="D75" s="85"/>
      <c r="E75" s="26">
        <v>152</v>
      </c>
      <c r="F75" s="27">
        <v>2596091</v>
      </c>
    </row>
    <row r="76" spans="1:7" ht="16.149999999999999" customHeight="1" x14ac:dyDescent="0.2">
      <c r="A76" s="85"/>
      <c r="B76" s="85"/>
      <c r="C76" s="88"/>
      <c r="D76" s="85"/>
      <c r="E76" s="26">
        <v>158</v>
      </c>
      <c r="F76" s="27">
        <v>81220585</v>
      </c>
    </row>
    <row r="77" spans="1:7" ht="16.149999999999999" customHeight="1" x14ac:dyDescent="0.2">
      <c r="A77" s="85"/>
      <c r="B77" s="85"/>
      <c r="C77" s="37" t="s">
        <v>83</v>
      </c>
      <c r="D77" s="38" t="s">
        <v>24</v>
      </c>
      <c r="E77" s="26">
        <v>161</v>
      </c>
      <c r="F77" s="27">
        <v>19842300</v>
      </c>
    </row>
    <row r="78" spans="1:7" ht="16.149999999999999" customHeight="1" x14ac:dyDescent="0.2">
      <c r="A78" s="85"/>
      <c r="B78" s="85"/>
      <c r="C78" s="88" t="s">
        <v>84</v>
      </c>
      <c r="D78" s="85" t="s">
        <v>24</v>
      </c>
      <c r="E78" s="26">
        <v>158</v>
      </c>
      <c r="F78" s="27">
        <v>1335133</v>
      </c>
    </row>
    <row r="79" spans="1:7" ht="16.149999999999999" customHeight="1" x14ac:dyDescent="0.2">
      <c r="A79" s="85"/>
      <c r="B79" s="85"/>
      <c r="C79" s="88"/>
      <c r="D79" s="85"/>
      <c r="E79" s="26">
        <v>160</v>
      </c>
      <c r="F79" s="27">
        <v>144844118</v>
      </c>
    </row>
    <row r="80" spans="1:7" ht="16.149999999999999" customHeight="1" thickBot="1" x14ac:dyDescent="0.25">
      <c r="A80" s="86"/>
      <c r="B80" s="86"/>
      <c r="C80" s="39" t="s">
        <v>85</v>
      </c>
      <c r="D80" s="40" t="s">
        <v>25</v>
      </c>
      <c r="E80" s="30">
        <v>159</v>
      </c>
      <c r="F80" s="31">
        <v>2132504</v>
      </c>
      <c r="G80" s="22">
        <f>SUM(F60:F80)</f>
        <v>619565314</v>
      </c>
    </row>
    <row r="81" spans="1:7" ht="16.149999999999999" customHeight="1" x14ac:dyDescent="0.2">
      <c r="A81" s="97" t="s">
        <v>86</v>
      </c>
      <c r="B81" s="97" t="s">
        <v>98</v>
      </c>
      <c r="C81" s="95" t="s">
        <v>87</v>
      </c>
      <c r="D81" s="84" t="s">
        <v>15</v>
      </c>
      <c r="E81" s="33">
        <v>134</v>
      </c>
      <c r="F81" s="34">
        <v>4416491</v>
      </c>
      <c r="G81" s="22"/>
    </row>
    <row r="82" spans="1:7" ht="16.149999999999999" customHeight="1" x14ac:dyDescent="0.2">
      <c r="A82" s="93"/>
      <c r="B82" s="93"/>
      <c r="C82" s="96"/>
      <c r="D82" s="85"/>
      <c r="E82" s="26">
        <v>135</v>
      </c>
      <c r="F82" s="27">
        <v>4416490</v>
      </c>
      <c r="G82" s="22"/>
    </row>
    <row r="83" spans="1:7" ht="16.149999999999999" customHeight="1" x14ac:dyDescent="0.2">
      <c r="A83" s="93"/>
      <c r="B83" s="93"/>
      <c r="C83" s="96"/>
      <c r="D83" s="85"/>
      <c r="E83" s="26">
        <v>136</v>
      </c>
      <c r="F83" s="27">
        <v>4416490</v>
      </c>
      <c r="G83" s="22"/>
    </row>
    <row r="84" spans="1:7" ht="16.149999999999999" customHeight="1" x14ac:dyDescent="0.2">
      <c r="A84" s="93"/>
      <c r="B84" s="93"/>
      <c r="C84" s="96"/>
      <c r="D84" s="85"/>
      <c r="E84" s="26">
        <v>137</v>
      </c>
      <c r="F84" s="27">
        <v>4416490</v>
      </c>
      <c r="G84" s="22"/>
    </row>
    <row r="85" spans="1:7" ht="16.149999999999999" customHeight="1" x14ac:dyDescent="0.2">
      <c r="A85" s="93"/>
      <c r="B85" s="93"/>
      <c r="C85" s="96"/>
      <c r="D85" s="85" t="s">
        <v>39</v>
      </c>
      <c r="E85" s="26">
        <v>139</v>
      </c>
      <c r="F85" s="27">
        <v>5888653</v>
      </c>
      <c r="G85" s="22"/>
    </row>
    <row r="86" spans="1:7" ht="16.149999999999999" customHeight="1" x14ac:dyDescent="0.2">
      <c r="A86" s="93"/>
      <c r="B86" s="93"/>
      <c r="C86" s="96"/>
      <c r="D86" s="85"/>
      <c r="E86" s="26">
        <v>140</v>
      </c>
      <c r="F86" s="27">
        <v>5888654</v>
      </c>
      <c r="G86" s="22"/>
    </row>
    <row r="87" spans="1:7" ht="16.149999999999999" customHeight="1" x14ac:dyDescent="0.2">
      <c r="A87" s="93"/>
      <c r="B87" s="93"/>
      <c r="C87" s="96"/>
      <c r="D87" s="85"/>
      <c r="E87" s="26">
        <v>141</v>
      </c>
      <c r="F87" s="27">
        <v>5888654</v>
      </c>
      <c r="G87" s="22"/>
    </row>
    <row r="88" spans="1:7" ht="16.149999999999999" customHeight="1" x14ac:dyDescent="0.2">
      <c r="A88" s="93"/>
      <c r="B88" s="93"/>
      <c r="C88" s="96"/>
      <c r="D88" s="85" t="s">
        <v>16</v>
      </c>
      <c r="E88" s="26">
        <v>142</v>
      </c>
      <c r="F88" s="27">
        <v>8832981</v>
      </c>
      <c r="G88" s="22"/>
    </row>
    <row r="89" spans="1:7" ht="16.149999999999999" customHeight="1" x14ac:dyDescent="0.2">
      <c r="A89" s="93"/>
      <c r="B89" s="93"/>
      <c r="C89" s="96"/>
      <c r="D89" s="85"/>
      <c r="E89" s="26">
        <v>143</v>
      </c>
      <c r="F89" s="27">
        <v>8832980</v>
      </c>
      <c r="G89" s="22"/>
    </row>
    <row r="90" spans="1:7" ht="16.149999999999999" customHeight="1" x14ac:dyDescent="0.2">
      <c r="A90" s="93"/>
      <c r="B90" s="93"/>
      <c r="C90" s="96"/>
      <c r="D90" s="85" t="s">
        <v>17</v>
      </c>
      <c r="E90" s="26">
        <v>144</v>
      </c>
      <c r="F90" s="27">
        <v>4416490</v>
      </c>
      <c r="G90" s="22"/>
    </row>
    <row r="91" spans="1:7" ht="16.149999999999999" customHeight="1" x14ac:dyDescent="0.2">
      <c r="A91" s="93"/>
      <c r="B91" s="93"/>
      <c r="C91" s="96"/>
      <c r="D91" s="85"/>
      <c r="E91" s="26">
        <v>145</v>
      </c>
      <c r="F91" s="27">
        <v>4416490</v>
      </c>
      <c r="G91" s="22"/>
    </row>
    <row r="92" spans="1:7" ht="16.149999999999999" customHeight="1" x14ac:dyDescent="0.2">
      <c r="A92" s="93"/>
      <c r="B92" s="93"/>
      <c r="C92" s="96"/>
      <c r="D92" s="85"/>
      <c r="E92" s="26">
        <v>146</v>
      </c>
      <c r="F92" s="27">
        <v>4416490</v>
      </c>
      <c r="G92" s="22"/>
    </row>
    <row r="93" spans="1:7" ht="16.149999999999999" customHeight="1" x14ac:dyDescent="0.2">
      <c r="A93" s="93"/>
      <c r="B93" s="93"/>
      <c r="C93" s="96"/>
      <c r="D93" s="85"/>
      <c r="E93" s="26">
        <v>147</v>
      </c>
      <c r="F93" s="27">
        <v>4416491</v>
      </c>
      <c r="G93" s="22"/>
    </row>
    <row r="94" spans="1:7" ht="16.149999999999999" customHeight="1" x14ac:dyDescent="0.2">
      <c r="A94" s="93"/>
      <c r="B94" s="93"/>
      <c r="C94" s="96"/>
      <c r="D94" s="85" t="s">
        <v>18</v>
      </c>
      <c r="E94" s="26">
        <v>149</v>
      </c>
      <c r="F94" s="27">
        <v>8832981</v>
      </c>
      <c r="G94" s="22"/>
    </row>
    <row r="95" spans="1:7" ht="16.149999999999999" customHeight="1" x14ac:dyDescent="0.2">
      <c r="A95" s="93"/>
      <c r="B95" s="93"/>
      <c r="C95" s="96"/>
      <c r="D95" s="85"/>
      <c r="E95" s="26">
        <v>150</v>
      </c>
      <c r="F95" s="27">
        <v>8832980</v>
      </c>
      <c r="G95" s="22"/>
    </row>
    <row r="96" spans="1:7" ht="16.149999999999999" customHeight="1" x14ac:dyDescent="0.2">
      <c r="A96" s="93"/>
      <c r="B96" s="93"/>
      <c r="C96" s="96"/>
      <c r="D96" s="85" t="s">
        <v>19</v>
      </c>
      <c r="E96" s="26">
        <v>145</v>
      </c>
      <c r="F96" s="27">
        <v>3533192</v>
      </c>
      <c r="G96" s="22"/>
    </row>
    <row r="97" spans="1:7" ht="16.149999999999999" customHeight="1" x14ac:dyDescent="0.2">
      <c r="A97" s="93"/>
      <c r="B97" s="93"/>
      <c r="C97" s="96"/>
      <c r="D97" s="85"/>
      <c r="E97" s="26">
        <v>148</v>
      </c>
      <c r="F97" s="27">
        <v>3533193</v>
      </c>
      <c r="G97" s="22"/>
    </row>
    <row r="98" spans="1:7" ht="16.149999999999999" customHeight="1" x14ac:dyDescent="0.2">
      <c r="A98" s="93"/>
      <c r="B98" s="93"/>
      <c r="C98" s="96"/>
      <c r="D98" s="85"/>
      <c r="E98" s="26">
        <v>149</v>
      </c>
      <c r="F98" s="27">
        <v>3533192</v>
      </c>
      <c r="G98" s="22"/>
    </row>
    <row r="99" spans="1:7" ht="16.149999999999999" customHeight="1" x14ac:dyDescent="0.2">
      <c r="A99" s="93"/>
      <c r="B99" s="93"/>
      <c r="C99" s="96"/>
      <c r="D99" s="85"/>
      <c r="E99" s="26">
        <v>150</v>
      </c>
      <c r="F99" s="27">
        <v>3533192</v>
      </c>
      <c r="G99" s="22"/>
    </row>
    <row r="100" spans="1:7" ht="16.149999999999999" customHeight="1" x14ac:dyDescent="0.2">
      <c r="A100" s="93"/>
      <c r="B100" s="93"/>
      <c r="C100" s="96"/>
      <c r="D100" s="85"/>
      <c r="E100" s="26">
        <v>151</v>
      </c>
      <c r="F100" s="27">
        <v>3533192</v>
      </c>
      <c r="G100" s="22"/>
    </row>
    <row r="101" spans="1:7" ht="16.149999999999999" customHeight="1" x14ac:dyDescent="0.2">
      <c r="A101" s="93"/>
      <c r="B101" s="93"/>
      <c r="C101" s="96"/>
      <c r="D101" s="85" t="s">
        <v>20</v>
      </c>
      <c r="E101" s="26">
        <v>145</v>
      </c>
      <c r="F101" s="27">
        <v>3533192</v>
      </c>
      <c r="G101" s="22"/>
    </row>
    <row r="102" spans="1:7" ht="16.149999999999999" customHeight="1" x14ac:dyDescent="0.2">
      <c r="A102" s="93"/>
      <c r="B102" s="93"/>
      <c r="C102" s="96"/>
      <c r="D102" s="85"/>
      <c r="E102" s="26">
        <v>146</v>
      </c>
      <c r="F102" s="27">
        <v>3533192</v>
      </c>
      <c r="G102" s="22"/>
    </row>
    <row r="103" spans="1:7" ht="16.149999999999999" customHeight="1" x14ac:dyDescent="0.2">
      <c r="A103" s="93"/>
      <c r="B103" s="93"/>
      <c r="C103" s="96"/>
      <c r="D103" s="85"/>
      <c r="E103" s="26">
        <v>147</v>
      </c>
      <c r="F103" s="27">
        <v>3533193</v>
      </c>
      <c r="G103" s="22"/>
    </row>
    <row r="104" spans="1:7" ht="16.149999999999999" customHeight="1" x14ac:dyDescent="0.2">
      <c r="A104" s="93"/>
      <c r="B104" s="93"/>
      <c r="C104" s="96"/>
      <c r="D104" s="85"/>
      <c r="E104" s="26">
        <v>149</v>
      </c>
      <c r="F104" s="27">
        <v>3533192</v>
      </c>
      <c r="G104" s="22"/>
    </row>
    <row r="105" spans="1:7" ht="16.149999999999999" customHeight="1" x14ac:dyDescent="0.2">
      <c r="A105" s="93"/>
      <c r="B105" s="93"/>
      <c r="C105" s="96"/>
      <c r="D105" s="85"/>
      <c r="E105" s="26">
        <v>151</v>
      </c>
      <c r="F105" s="27">
        <v>3533192</v>
      </c>
      <c r="G105" s="22"/>
    </row>
    <row r="106" spans="1:7" ht="16.149999999999999" customHeight="1" x14ac:dyDescent="0.2">
      <c r="A106" s="93"/>
      <c r="B106" s="93"/>
      <c r="C106" s="96"/>
      <c r="D106" s="85" t="s">
        <v>21</v>
      </c>
      <c r="E106" s="26">
        <v>138</v>
      </c>
      <c r="F106" s="27">
        <v>5888654</v>
      </c>
      <c r="G106" s="22"/>
    </row>
    <row r="107" spans="1:7" ht="16.149999999999999" customHeight="1" x14ac:dyDescent="0.2">
      <c r="A107" s="93"/>
      <c r="B107" s="93"/>
      <c r="C107" s="96"/>
      <c r="D107" s="85"/>
      <c r="E107" s="26">
        <v>152</v>
      </c>
      <c r="F107" s="27">
        <v>5888654</v>
      </c>
      <c r="G107" s="22"/>
    </row>
    <row r="108" spans="1:7" ht="16.149999999999999" customHeight="1" x14ac:dyDescent="0.2">
      <c r="A108" s="93"/>
      <c r="B108" s="93"/>
      <c r="C108" s="96"/>
      <c r="D108" s="85"/>
      <c r="E108" s="26">
        <v>153</v>
      </c>
      <c r="F108" s="27">
        <v>5888653</v>
      </c>
      <c r="G108" s="22"/>
    </row>
    <row r="109" spans="1:7" ht="16.149999999999999" customHeight="1" x14ac:dyDescent="0.2">
      <c r="A109" s="93"/>
      <c r="B109" s="93"/>
      <c r="C109" s="96"/>
      <c r="D109" s="85" t="s">
        <v>22</v>
      </c>
      <c r="E109" s="26">
        <v>156</v>
      </c>
      <c r="F109" s="27">
        <v>8832981</v>
      </c>
      <c r="G109" s="22"/>
    </row>
    <row r="110" spans="1:7" ht="16.149999999999999" customHeight="1" x14ac:dyDescent="0.2">
      <c r="A110" s="93"/>
      <c r="B110" s="93"/>
      <c r="C110" s="96"/>
      <c r="D110" s="85"/>
      <c r="E110" s="26">
        <v>157</v>
      </c>
      <c r="F110" s="27">
        <v>8832980</v>
      </c>
      <c r="G110" s="22"/>
    </row>
    <row r="111" spans="1:7" ht="16.149999999999999" customHeight="1" x14ac:dyDescent="0.2">
      <c r="A111" s="93"/>
      <c r="B111" s="93"/>
      <c r="C111" s="96"/>
      <c r="D111" s="85" t="s">
        <v>24</v>
      </c>
      <c r="E111" s="26">
        <v>158</v>
      </c>
      <c r="F111" s="27">
        <v>3533193</v>
      </c>
      <c r="G111" s="22"/>
    </row>
    <row r="112" spans="1:7" ht="16.149999999999999" customHeight="1" x14ac:dyDescent="0.2">
      <c r="A112" s="93"/>
      <c r="B112" s="93"/>
      <c r="C112" s="96"/>
      <c r="D112" s="85"/>
      <c r="E112" s="26">
        <v>159</v>
      </c>
      <c r="F112" s="27">
        <v>3533192</v>
      </c>
      <c r="G112" s="22"/>
    </row>
    <row r="113" spans="1:8" ht="16.149999999999999" customHeight="1" x14ac:dyDescent="0.2">
      <c r="A113" s="93"/>
      <c r="B113" s="93"/>
      <c r="C113" s="96"/>
      <c r="D113" s="85"/>
      <c r="E113" s="26">
        <v>160</v>
      </c>
      <c r="F113" s="27">
        <v>3533192</v>
      </c>
      <c r="G113" s="22"/>
    </row>
    <row r="114" spans="1:8" ht="16.149999999999999" customHeight="1" x14ac:dyDescent="0.2">
      <c r="A114" s="93"/>
      <c r="B114" s="93"/>
      <c r="C114" s="96"/>
      <c r="D114" s="85"/>
      <c r="E114" s="26">
        <v>161</v>
      </c>
      <c r="F114" s="27">
        <v>3533192</v>
      </c>
      <c r="G114" s="22"/>
    </row>
    <row r="115" spans="1:8" ht="16.149999999999999" customHeight="1" x14ac:dyDescent="0.2">
      <c r="A115" s="93"/>
      <c r="B115" s="93"/>
      <c r="C115" s="96"/>
      <c r="D115" s="85"/>
      <c r="E115" s="26">
        <v>162</v>
      </c>
      <c r="F115" s="27">
        <v>3533192</v>
      </c>
      <c r="G115" s="22"/>
    </row>
    <row r="116" spans="1:8" ht="16.149999999999999" customHeight="1" thickBot="1" x14ac:dyDescent="0.25">
      <c r="A116" s="98"/>
      <c r="B116" s="98"/>
      <c r="C116" s="99"/>
      <c r="D116" s="40" t="s">
        <v>25</v>
      </c>
      <c r="E116" s="30">
        <v>163</v>
      </c>
      <c r="F116" s="31">
        <v>17665971</v>
      </c>
      <c r="G116" s="22">
        <f>SUM(F81:F116)</f>
        <v>194325581</v>
      </c>
    </row>
    <row r="117" spans="1:8" x14ac:dyDescent="0.2">
      <c r="A117" s="84" t="s">
        <v>105</v>
      </c>
      <c r="B117" s="84" t="s">
        <v>98</v>
      </c>
      <c r="C117" s="87" t="s">
        <v>101</v>
      </c>
      <c r="D117" s="84" t="s">
        <v>102</v>
      </c>
      <c r="E117" s="33">
        <v>179</v>
      </c>
      <c r="F117" s="34">
        <v>6398560</v>
      </c>
    </row>
    <row r="118" spans="1:8" x14ac:dyDescent="0.2">
      <c r="A118" s="85"/>
      <c r="B118" s="85"/>
      <c r="C118" s="88"/>
      <c r="D118" s="85"/>
      <c r="E118" s="26">
        <v>180</v>
      </c>
      <c r="F118" s="27">
        <v>142367952</v>
      </c>
    </row>
    <row r="119" spans="1:8" x14ac:dyDescent="0.2">
      <c r="A119" s="85"/>
      <c r="B119" s="85"/>
      <c r="C119" s="88"/>
      <c r="D119" s="85"/>
      <c r="E119" s="26">
        <v>181</v>
      </c>
      <c r="F119" s="27">
        <v>4798920</v>
      </c>
    </row>
    <row r="120" spans="1:8" ht="15.75" thickBot="1" x14ac:dyDescent="0.25">
      <c r="A120" s="86"/>
      <c r="B120" s="86"/>
      <c r="C120" s="89"/>
      <c r="D120" s="86"/>
      <c r="E120" s="30">
        <v>182</v>
      </c>
      <c r="F120" s="31">
        <v>6398559</v>
      </c>
      <c r="G120" s="22">
        <f>SUM(F117:F120)</f>
        <v>159963991</v>
      </c>
      <c r="H120" s="22">
        <f>G46+G50+G59+G80+G116+G120</f>
        <v>4049099776</v>
      </c>
    </row>
    <row r="121" spans="1:8" x14ac:dyDescent="0.2">
      <c r="A121" s="7"/>
    </row>
  </sheetData>
  <mergeCells count="51">
    <mergeCell ref="A81:A116"/>
    <mergeCell ref="D111:D115"/>
    <mergeCell ref="D109:D110"/>
    <mergeCell ref="D106:D108"/>
    <mergeCell ref="D101:D105"/>
    <mergeCell ref="D96:D100"/>
    <mergeCell ref="D94:D95"/>
    <mergeCell ref="D81:D84"/>
    <mergeCell ref="D90:D93"/>
    <mergeCell ref="D88:D89"/>
    <mergeCell ref="D85:D87"/>
    <mergeCell ref="C81:C116"/>
    <mergeCell ref="B81:B116"/>
    <mergeCell ref="D74:D76"/>
    <mergeCell ref="C74:C76"/>
    <mergeCell ref="D78:D79"/>
    <mergeCell ref="C78:C79"/>
    <mergeCell ref="C53:C54"/>
    <mergeCell ref="D65:D66"/>
    <mergeCell ref="C65:C66"/>
    <mergeCell ref="A51:A59"/>
    <mergeCell ref="D55:D56"/>
    <mergeCell ref="C55:C56"/>
    <mergeCell ref="D32:D33"/>
    <mergeCell ref="D38:D40"/>
    <mergeCell ref="D49:D50"/>
    <mergeCell ref="F2:F3"/>
    <mergeCell ref="A47:A50"/>
    <mergeCell ref="B47:B50"/>
    <mergeCell ref="D11:D12"/>
    <mergeCell ref="D4:D9"/>
    <mergeCell ref="D13:D15"/>
    <mergeCell ref="D17:D19"/>
    <mergeCell ref="D20:D22"/>
    <mergeCell ref="C4:C31"/>
    <mergeCell ref="A117:A120"/>
    <mergeCell ref="B117:B120"/>
    <mergeCell ref="C117:C120"/>
    <mergeCell ref="D117:D120"/>
    <mergeCell ref="B4:B46"/>
    <mergeCell ref="D62:D63"/>
    <mergeCell ref="C62:C63"/>
    <mergeCell ref="B60:B80"/>
    <mergeCell ref="A60:A80"/>
    <mergeCell ref="A4:A46"/>
    <mergeCell ref="C32:C33"/>
    <mergeCell ref="C38:C40"/>
    <mergeCell ref="C49:C50"/>
    <mergeCell ref="D24:D25"/>
    <mergeCell ref="D26:D30"/>
    <mergeCell ref="B51:B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zał. 3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Elzbieta Radzikowska</dc:creator>
  <cp:lastModifiedBy>Jagiełło Ryszard</cp:lastModifiedBy>
  <dcterms:created xsi:type="dcterms:W3CDTF">2022-12-01T12:07:09Z</dcterms:created>
  <dcterms:modified xsi:type="dcterms:W3CDTF">2024-03-22T09:38:37Z</dcterms:modified>
</cp:coreProperties>
</file>